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"/>
    </mc:Choice>
  </mc:AlternateContent>
  <xr:revisionPtr revIDLastSave="0" documentId="8_{83AF1B14-33DB-4B87-AD0A-C1E7BC9BC2A1}" xr6:coauthVersionLast="47" xr6:coauthVersionMax="47" xr10:uidLastSave="{00000000-0000-0000-0000-000000000000}"/>
  <bookViews>
    <workbookView xWindow="-120" yWindow="-120" windowWidth="20730" windowHeight="11160" activeTab="1" xr2:uid="{58AE3357-A4CE-46F7-B4D6-877AC363541A}"/>
  </bookViews>
  <sheets>
    <sheet name="Ejecucion Abril 24" sheetId="2" r:id="rId1"/>
    <sheet name="Aplicaciones Financieras Ab (2)" sheetId="1" r:id="rId2"/>
  </sheets>
  <externalReferences>
    <externalReference r:id="rId3"/>
    <externalReference r:id="rId4"/>
  </externalReferences>
  <definedNames>
    <definedName name="_xlnm.Print_Area" localSheetId="1">'Aplicaciones Financieras Ab (2)'!$A$1:$G$69</definedName>
    <definedName name="_xlnm.Print_Area" localSheetId="0">'Ejecucion Abril 24'!$A$1:$E$63</definedName>
    <definedName name="_xlnm.Print_Titles" localSheetId="0">'Ejecucion Abril 24'!$2:$13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E51" i="2"/>
  <c r="E50" i="2"/>
  <c r="E49" i="2"/>
  <c r="E48" i="2"/>
  <c r="E47" i="2"/>
  <c r="E46" i="2"/>
  <c r="E45" i="2"/>
  <c r="E44" i="2"/>
  <c r="D44" i="2"/>
  <c r="C44" i="2"/>
  <c r="E43" i="2"/>
  <c r="E42" i="2"/>
  <c r="E41" i="2"/>
  <c r="D41" i="2"/>
  <c r="C41" i="2"/>
  <c r="E40" i="2"/>
  <c r="E39" i="2"/>
  <c r="D39" i="2"/>
  <c r="C39" i="2"/>
  <c r="E38" i="2"/>
  <c r="E37" i="2"/>
  <c r="E36" i="2"/>
  <c r="E35" i="2"/>
  <c r="E34" i="2"/>
  <c r="E33" i="2"/>
  <c r="E32" i="2"/>
  <c r="E31" i="2"/>
  <c r="E30" i="2"/>
  <c r="D30" i="2"/>
  <c r="C30" i="2"/>
  <c r="E29" i="2"/>
  <c r="E28" i="2"/>
  <c r="E27" i="2"/>
  <c r="E26" i="2"/>
  <c r="E25" i="2"/>
  <c r="E24" i="2"/>
  <c r="E23" i="2"/>
  <c r="E22" i="2"/>
  <c r="E21" i="2"/>
  <c r="E20" i="2"/>
  <c r="D20" i="2"/>
  <c r="C20" i="2"/>
  <c r="E19" i="2"/>
  <c r="E18" i="2"/>
  <c r="E17" i="2"/>
  <c r="E16" i="2"/>
  <c r="E15" i="2"/>
  <c r="E14" i="2"/>
  <c r="D14" i="2"/>
  <c r="C14" i="2"/>
  <c r="E13" i="2"/>
  <c r="D13" i="2"/>
  <c r="C13" i="2"/>
  <c r="C21" i="1"/>
  <c r="C22" i="1"/>
  <c r="C20" i="1"/>
  <c r="D21" i="1"/>
  <c r="D22" i="1"/>
  <c r="D23" i="1"/>
  <c r="D24" i="1"/>
  <c r="D25" i="1"/>
  <c r="D20" i="1"/>
  <c r="E21" i="1"/>
  <c r="E22" i="1"/>
  <c r="E23" i="1"/>
  <c r="E24" i="1"/>
  <c r="E25" i="1"/>
  <c r="E20" i="1"/>
  <c r="F21" i="1"/>
  <c r="F22" i="1"/>
  <c r="F23" i="1"/>
  <c r="F24" i="1"/>
  <c r="F25" i="1"/>
  <c r="F20" i="1"/>
  <c r="G20" i="1"/>
  <c r="C27" i="1"/>
  <c r="C28" i="1"/>
  <c r="C29" i="1"/>
  <c r="C30" i="1"/>
  <c r="C32" i="1"/>
  <c r="C34" i="1"/>
  <c r="C26" i="1"/>
  <c r="D26" i="1"/>
  <c r="E27" i="1"/>
  <c r="E28" i="1"/>
  <c r="E29" i="1"/>
  <c r="E30" i="1"/>
  <c r="E31" i="1"/>
  <c r="E32" i="1"/>
  <c r="E33" i="1"/>
  <c r="E34" i="1"/>
  <c r="E35" i="1"/>
  <c r="E26" i="1"/>
  <c r="F27" i="1"/>
  <c r="F28" i="1"/>
  <c r="F29" i="1"/>
  <c r="F30" i="1"/>
  <c r="F31" i="1"/>
  <c r="F32" i="1"/>
  <c r="F33" i="1"/>
  <c r="F34" i="1"/>
  <c r="F35" i="1"/>
  <c r="F26" i="1"/>
  <c r="G26" i="1"/>
  <c r="C37" i="1"/>
  <c r="C43" i="1"/>
  <c r="C44" i="1"/>
  <c r="C36" i="1"/>
  <c r="D36" i="1"/>
  <c r="E37" i="1"/>
  <c r="E38" i="1"/>
  <c r="E39" i="1"/>
  <c r="E40" i="1"/>
  <c r="E41" i="1"/>
  <c r="E42" i="1"/>
  <c r="E43" i="1"/>
  <c r="E44" i="1"/>
  <c r="E36" i="1"/>
  <c r="F37" i="1"/>
  <c r="F38" i="1"/>
  <c r="F39" i="1"/>
  <c r="F40" i="1"/>
  <c r="F41" i="1"/>
  <c r="F42" i="1"/>
  <c r="F43" i="1"/>
  <c r="F44" i="1"/>
  <c r="F36" i="1"/>
  <c r="G36" i="1"/>
  <c r="C46" i="1"/>
  <c r="C45" i="1"/>
  <c r="D46" i="1"/>
  <c r="D45" i="1"/>
  <c r="E46" i="1"/>
  <c r="E45" i="1"/>
  <c r="F46" i="1"/>
  <c r="F45" i="1"/>
  <c r="G45" i="1"/>
  <c r="C48" i="1"/>
  <c r="C47" i="1"/>
  <c r="D48" i="1"/>
  <c r="D49" i="1"/>
  <c r="D47" i="1"/>
  <c r="E48" i="1"/>
  <c r="E49" i="1"/>
  <c r="E47" i="1"/>
  <c r="F48" i="1"/>
  <c r="F49" i="1"/>
  <c r="F47" i="1"/>
  <c r="G47" i="1"/>
  <c r="C51" i="1"/>
  <c r="C50" i="1"/>
  <c r="D51" i="1"/>
  <c r="D50" i="1"/>
  <c r="E51" i="1"/>
  <c r="E52" i="1"/>
  <c r="E53" i="1"/>
  <c r="E54" i="1"/>
  <c r="E55" i="1"/>
  <c r="E56" i="1"/>
  <c r="E57" i="1"/>
  <c r="E50" i="1"/>
  <c r="F51" i="1"/>
  <c r="F52" i="1"/>
  <c r="F53" i="1"/>
  <c r="F54" i="1"/>
  <c r="F55" i="1"/>
  <c r="F56" i="1"/>
  <c r="F57" i="1"/>
  <c r="F50" i="1"/>
  <c r="G50" i="1"/>
  <c r="C59" i="1"/>
  <c r="D59" i="1"/>
  <c r="E59" i="1"/>
  <c r="F59" i="1"/>
  <c r="G59" i="1"/>
  <c r="G58" i="1"/>
  <c r="G60" i="1"/>
  <c r="C58" i="1"/>
  <c r="C60" i="1"/>
  <c r="D58" i="1"/>
  <c r="D60" i="1"/>
  <c r="E58" i="1"/>
  <c r="E60" i="1"/>
  <c r="F58" i="1"/>
  <c r="F60" i="1"/>
  <c r="H60" i="1"/>
  <c r="I60" i="1"/>
  <c r="B20" i="1"/>
  <c r="B26" i="1"/>
  <c r="B36" i="1"/>
  <c r="B45" i="1"/>
  <c r="B47" i="1"/>
  <c r="B50" i="1"/>
  <c r="B58" i="1"/>
  <c r="B60" i="1"/>
  <c r="G57" i="1"/>
  <c r="G56" i="1"/>
  <c r="G55" i="1"/>
  <c r="G54" i="1"/>
  <c r="G53" i="1"/>
  <c r="G52" i="1"/>
  <c r="G51" i="1"/>
  <c r="G49" i="1"/>
  <c r="G48" i="1"/>
  <c r="G46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C12" i="1"/>
  <c r="C15" i="1"/>
  <c r="C17" i="1"/>
  <c r="D12" i="1"/>
  <c r="D15" i="1"/>
  <c r="D17" i="1"/>
  <c r="E15" i="1"/>
  <c r="E12" i="1"/>
  <c r="E17" i="1"/>
  <c r="F15" i="1"/>
  <c r="F12" i="1"/>
  <c r="F17" i="1"/>
  <c r="G17" i="1"/>
  <c r="B12" i="1"/>
  <c r="B15" i="1"/>
  <c r="B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<sst xmlns="http://schemas.openxmlformats.org/spreadsheetml/2006/main" count="161" uniqueCount="159">
  <si>
    <t>Fondo Patrimonial de las Empresas Reformadas</t>
  </si>
  <si>
    <t>Reporte de Ejecución Presupuestaria del 1 al 30 de Abril</t>
  </si>
  <si>
    <t>Año 2024</t>
  </si>
  <si>
    <t>En RD$</t>
  </si>
  <si>
    <t>No. Cta.</t>
  </si>
  <si>
    <t>Concepto de Cuenta</t>
  </si>
  <si>
    <t>Presupuesto Aprob.</t>
  </si>
  <si>
    <t>Presup. Modificado</t>
  </si>
  <si>
    <t>Abril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</si>
  <si>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</si>
  <si>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</si>
  <si>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</si>
  <si>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</si>
  <si>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</si>
  <si>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</si>
  <si>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</si>
  <si>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</si>
  <si>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</si>
  <si>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</si>
  <si>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</si>
  <si>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</si>
  <si>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</si>
  <si>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</si>
  <si>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</si>
  <si>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</si>
  <si>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</si>
  <si>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</si>
  <si>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</si>
  <si>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</si>
  <si>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</si>
  <si>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</si>
  <si>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</si>
  <si>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</si>
  <si>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</si>
  <si>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</si>
  <si>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</si>
  <si>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</si>
  <si>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</si>
  <si>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</si>
  <si>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</si>
  <si>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</si>
  <si>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</si>
  <si>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</si>
  <si>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</si>
  <si>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</si>
  <si>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</si>
  <si>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</si>
  <si>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</si>
  <si>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</si>
  <si>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</si>
  <si>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</si>
  <si>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</si>
  <si>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</si>
  <si>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</si>
  <si>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</si>
  <si>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</si>
  <si>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</si>
  <si>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</si>
  <si>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</si>
  <si>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</si>
  <si>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</si>
  <si>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</si>
  <si>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</si>
  <si>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</si>
  <si>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</si>
  <si>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</si>
  <si>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</si>
  <si>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</si>
  <si>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</si>
  <si>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</si>
  <si>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</si>
  <si>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</si>
  <si>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</si>
  <si>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</si>
  <si>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</si>
  <si>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</si>
  <si>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</si>
  <si>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</si>
  <si>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</si>
  <si>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</si>
  <si>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</si>
  <si>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2.6.6</t>
  </si>
  <si>
    <t>Equipos de defensa y seguridad</t>
  </si>
  <si>
    <t>2.6.8</t>
  </si>
  <si>
    <t>Bienes Intangibles</t>
  </si>
  <si>
    <t>2.6.9</t>
  </si>
  <si>
    <t>Edificios Estructuras tierras</t>
  </si>
  <si>
    <t>2.7</t>
  </si>
  <si>
    <t>Obras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</si>
  <si>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</si>
  <si>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</si>
  <si>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</si>
  <si>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</si>
  <si>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</si>
  <si>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</si>
  <si>
    <t xml:space="preserve">                                                                                                  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</si>
  <si>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</si>
  <si>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</si>
  <si>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</si>
  <si>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</si>
  <si>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 xml:space="preserve">Enero </t>
  </si>
  <si>
    <t>Febrero</t>
  </si>
  <si>
    <t>Marzo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</si>
  <si>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</si>
  <si>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</si>
  <si>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</si>
  <si>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</si>
  <si>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</si>
  <si>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</si>
  <si>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</si>
  <si>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</si>
  <si>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</si>
  <si>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</si>
  <si>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</si>
  <si>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</si>
  <si>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</si>
  <si>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</si>
  <si>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</si>
  <si>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</si>
  <si>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</si>
  <si>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</si>
  <si>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</si>
  <si>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</si>
  <si>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</si>
  <si>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</si>
  <si>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</si>
  <si>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concep. Ant.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</si>
  <si>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</si>
  <si>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</si>
  <si>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</si>
  <si>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</si>
  <si>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</si>
  <si>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</si>
  <si>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</si>
  <si>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</si>
  <si>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Quím.</t>
  </si>
  <si>
    <t>2.3.9 - Productos y Útiles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</si>
  <si>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</si>
  <si>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</si>
  <si>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</si>
  <si>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</si>
  <si>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</si>
  <si>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2.6 - BIENES MUEBLES, INT.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</si>
  <si>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</si>
  <si>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</si>
  <si>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</si>
  <si>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</si>
  <si>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</si>
  <si>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2.6.8 - Bienes Intangibles</t>
  </si>
  <si>
    <t>2.6.9 - Edif. Estructuras Obj. Valor</t>
  </si>
  <si>
    <t>2.7 - OBRAS</t>
  </si>
  <si>
    <t>2.7.1 - Obras en Edificaciones</t>
  </si>
  <si>
    <t>Total Gastos</t>
  </si>
  <si>
    <t xml:space="preserve">                         Claudio Marte</t>
  </si>
  <si>
    <t xml:space="preserve">        </t>
  </si>
  <si>
    <t xml:space="preserve">           Encargado División Presupuesto</t>
  </si>
  <si>
    <t xml:space="preserve">        Directora Administrativa y Financiera</t>
  </si>
  <si>
    <t xml:space="preserve">                    José E. Florentino</t>
  </si>
  <si>
    <t xml:space="preserve">       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</si>
</sst>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</font>
    <font>
      <sz val="11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b/>
      <sz val="14"/>
      <color theme="1"/>
      <name val="Museo Sans 100"/>
      <family val="3"/>
    </font>
    <font>
      <b/>
      <sz val="11"/>
      <color theme="1"/>
      <name val="Museo Sans 100"/>
      <family val="3"/>
    </font>
    <font>
      <sz val="10"/>
      <name val="Arial"/>
      <family val="2"/>
    </font>
    <font>
      <sz val="12"/>
      <color theme="1"/>
      <name val="Museo Sans 100"/>
      <family val="3"/>
    </font>
    <font>
      <b/>
      <sz val="11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rgb="FFFF0000"/>
      <name val="Museo Sans 100"/>
      <family val="3"/>
    </font>
    <font>
      <sz val="14"/>
      <color theme="1"/>
      <name val="Museo Sans 100"/>
      <family val="3"/>
    </font>
    <font>
      <sz val="10"/>
      <name val="Museo Sans 100"/>
      <family val="3"/>
    </font>
    <font>
      <b/>
      <sz val="11"/>
      <color rgb="FFFF0000"/>
      <name val="Museo Sans 100"/>
      <family val="3"/>
    </font>
    <font>
      <b/>
      <sz val="10"/>
      <name val="Museo Sans 100"/>
      <family val="3"/>
    </font>
    <font>
      <sz val="11"/>
      <color rgb="FFFF0000"/>
      <name val="Museo Sans 100"/>
      <family val="3"/>
    </font>
    <font>
      <b/>
      <sz val="9"/>
      <name val="Museo Sans 100"/>
      <family val="3"/>
    </font>
    <font>
      <sz val="9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/>
    </xf>
    <xf numFmtId="43" fontId="7" fillId="0" borderId="11" xfId="1" applyFont="1" applyBorder="1" applyAlignment="1">
      <alignment horizontal="center"/>
    </xf>
    <xf numFmtId="43" fontId="7" fillId="0" borderId="12" xfId="1" applyFont="1" applyBorder="1" applyAlignment="1">
      <alignment horizontal="center"/>
    </xf>
    <xf numFmtId="0" fontId="7" fillId="0" borderId="0" xfId="0" applyFont="1"/>
    <xf numFmtId="0" fontId="5" fillId="0" borderId="13" xfId="0" applyFont="1" applyBorder="1" applyAlignment="1">
      <alignment horizontal="left" wrapText="1"/>
    </xf>
    <xf numFmtId="43" fontId="5" fillId="0" borderId="14" xfId="1" applyFont="1" applyBorder="1" applyAlignment="1">
      <alignment horizontal="right" wrapText="1"/>
    </xf>
    <xf numFmtId="43" fontId="1" fillId="0" borderId="0" xfId="0" applyNumberFormat="1" applyFont="1"/>
    <xf numFmtId="43" fontId="8" fillId="0" borderId="0" xfId="0" applyNumberFormat="1" applyFont="1"/>
    <xf numFmtId="0" fontId="9" fillId="0" borderId="13" xfId="0" applyFont="1" applyBorder="1" applyAlignment="1">
      <alignment horizontal="left"/>
    </xf>
    <xf numFmtId="43" fontId="9" fillId="0" borderId="14" xfId="1" applyFont="1" applyBorder="1" applyAlignment="1">
      <alignment horizontal="right"/>
    </xf>
    <xf numFmtId="43" fontId="9" fillId="0" borderId="15" xfId="1" applyFont="1" applyBorder="1" applyAlignment="1">
      <alignment horizontal="right"/>
    </xf>
    <xf numFmtId="0" fontId="9" fillId="0" borderId="0" xfId="0" applyFont="1"/>
    <xf numFmtId="43" fontId="9" fillId="0" borderId="0" xfId="0" applyNumberFormat="1" applyFont="1"/>
    <xf numFmtId="43" fontId="10" fillId="0" borderId="14" xfId="1" applyFont="1" applyBorder="1" applyAlignment="1">
      <alignment horizontal="right" wrapText="1"/>
    </xf>
    <xf numFmtId="0" fontId="3" fillId="0" borderId="13" xfId="0" applyFont="1" applyBorder="1" applyAlignment="1">
      <alignment horizontal="center"/>
    </xf>
    <xf numFmtId="43" fontId="10" fillId="0" borderId="14" xfId="1" applyFont="1" applyBorder="1" applyAlignment="1">
      <alignment horizontal="right"/>
    </xf>
    <xf numFmtId="43" fontId="5" fillId="0" borderId="14" xfId="1" applyFont="1" applyBorder="1" applyAlignment="1">
      <alignment horizontal="right"/>
    </xf>
    <xf numFmtId="43" fontId="7" fillId="0" borderId="0" xfId="0" applyNumberFormat="1" applyFont="1"/>
    <xf numFmtId="43" fontId="2" fillId="0" borderId="0" xfId="0" applyNumberFormat="1" applyFont="1"/>
    <xf numFmtId="0" fontId="5" fillId="0" borderId="13" xfId="0" applyFont="1" applyBorder="1" applyAlignment="1">
      <alignment horizontal="center"/>
    </xf>
    <xf numFmtId="43" fontId="10" fillId="0" borderId="15" xfId="1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43" fontId="3" fillId="0" borderId="14" xfId="1" applyFont="1" applyBorder="1" applyAlignment="1">
      <alignment horizontal="right" wrapText="1"/>
    </xf>
    <xf numFmtId="43" fontId="3" fillId="0" borderId="15" xfId="1" applyFont="1" applyBorder="1" applyAlignment="1">
      <alignment horizontal="right" wrapText="1"/>
    </xf>
    <xf numFmtId="0" fontId="3" fillId="0" borderId="0" xfId="0" applyFont="1"/>
    <xf numFmtId="0" fontId="5" fillId="0" borderId="0" xfId="0" applyFont="1"/>
    <xf numFmtId="43" fontId="9" fillId="0" borderId="14" xfId="1" applyFont="1" applyBorder="1" applyAlignment="1">
      <alignment horizontal="right" wrapText="1"/>
    </xf>
    <xf numFmtId="43" fontId="9" fillId="0" borderId="15" xfId="1" applyFont="1" applyBorder="1" applyAlignment="1">
      <alignment horizontal="right" wrapText="1"/>
    </xf>
    <xf numFmtId="43" fontId="9" fillId="0" borderId="14" xfId="1" applyFont="1" applyFill="1" applyBorder="1" applyAlignment="1">
      <alignment horizontal="right" wrapText="1"/>
    </xf>
    <xf numFmtId="43" fontId="9" fillId="0" borderId="15" xfId="1" applyFont="1" applyFill="1" applyBorder="1" applyAlignment="1">
      <alignment horizontal="right" wrapText="1"/>
    </xf>
    <xf numFmtId="0" fontId="9" fillId="0" borderId="13" xfId="0" applyFont="1" applyBorder="1" applyAlignment="1">
      <alignment horizontal="left" wrapText="1"/>
    </xf>
    <xf numFmtId="43" fontId="11" fillId="0" borderId="0" xfId="0" applyNumberFormat="1" applyFont="1"/>
    <xf numFmtId="0" fontId="3" fillId="3" borderId="6" xfId="0" applyFont="1" applyFill="1" applyBorder="1" applyAlignment="1">
      <alignment horizontal="left"/>
    </xf>
    <xf numFmtId="43" fontId="10" fillId="3" borderId="7" xfId="1" applyFont="1" applyFill="1" applyBorder="1" applyAlignment="1">
      <alignment horizontal="right" wrapText="1"/>
    </xf>
    <xf numFmtId="43" fontId="5" fillId="3" borderId="7" xfId="1" applyFont="1" applyFill="1" applyBorder="1" applyAlignment="1">
      <alignment horizontal="right" wrapText="1"/>
    </xf>
    <xf numFmtId="43" fontId="3" fillId="3" borderId="7" xfId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3" fontId="1" fillId="0" borderId="0" xfId="1" applyFont="1"/>
    <xf numFmtId="43" fontId="7" fillId="0" borderId="0" xfId="1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vertical="center" wrapText="1"/>
    </xf>
    <xf numFmtId="164" fontId="1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43" fontId="16" fillId="0" borderId="0" xfId="0" applyNumberFormat="1" applyFont="1"/>
    <xf numFmtId="49" fontId="17" fillId="4" borderId="16" xfId="0" applyNumberFormat="1" applyFont="1" applyFill="1" applyBorder="1" applyAlignment="1">
      <alignment horizontal="center"/>
    </xf>
    <xf numFmtId="49" fontId="17" fillId="4" borderId="17" xfId="0" applyNumberFormat="1" applyFont="1" applyFill="1" applyBorder="1" applyAlignment="1">
      <alignment horizontal="center"/>
    </xf>
    <xf numFmtId="43" fontId="17" fillId="4" borderId="18" xfId="1" applyFont="1" applyFill="1" applyBorder="1" applyAlignment="1">
      <alignment horizontal="center"/>
    </xf>
    <xf numFmtId="49" fontId="15" fillId="0" borderId="0" xfId="0" applyNumberFormat="1" applyFont="1" applyAlignment="1">
      <alignment horizontal="left"/>
    </xf>
    <xf numFmtId="43" fontId="15" fillId="0" borderId="0" xfId="1" applyFont="1" applyFill="1" applyAlignment="1">
      <alignment horizontal="right"/>
    </xf>
    <xf numFmtId="43" fontId="13" fillId="0" borderId="0" xfId="0" applyNumberFormat="1" applyFont="1"/>
    <xf numFmtId="49" fontId="13" fillId="5" borderId="0" xfId="0" applyNumberFormat="1" applyFont="1" applyFill="1" applyAlignment="1">
      <alignment horizontal="left"/>
    </xf>
    <xf numFmtId="43" fontId="13" fillId="5" borderId="0" xfId="1" applyFont="1" applyFill="1" applyAlignment="1">
      <alignment horizontal="right"/>
    </xf>
    <xf numFmtId="49" fontId="13" fillId="0" borderId="0" xfId="0" applyNumberFormat="1" applyFont="1" applyAlignment="1">
      <alignment horizontal="left"/>
    </xf>
    <xf numFmtId="43" fontId="13" fillId="0" borderId="0" xfId="1" applyFont="1" applyFill="1" applyAlignment="1">
      <alignment horizontal="righ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43" fontId="18" fillId="0" borderId="0" xfId="1" applyFont="1"/>
    <xf numFmtId="43" fontId="18" fillId="0" borderId="0" xfId="0" applyNumberFormat="1" applyFont="1"/>
    <xf numFmtId="0" fontId="13" fillId="0" borderId="0" xfId="0" applyFont="1" applyProtection="1">
      <protection locked="0"/>
    </xf>
    <xf numFmtId="43" fontId="13" fillId="0" borderId="0" xfId="1" applyFont="1"/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43" fontId="13" fillId="0" borderId="0" xfId="1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1820741</xdr:colOff>
      <xdr:row>4</xdr:row>
      <xdr:rowOff>132871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7713FC46-4E9E-4935-A223-5AC3EFB81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86"/>
          <a:ext cx="229699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2107031</xdr:colOff>
      <xdr:row>0</xdr:row>
      <xdr:rowOff>76201</xdr:rowOff>
    </xdr:from>
    <xdr:to>
      <xdr:col>3</xdr:col>
      <xdr:colOff>38100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93447D-BE9F-4EF9-91A0-3BC784A52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281" y="76201"/>
          <a:ext cx="2150644" cy="828674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51</xdr:row>
      <xdr:rowOff>0</xdr:rowOff>
    </xdr:from>
    <xdr:to>
      <xdr:col>1</xdr:col>
      <xdr:colOff>190501</xdr:colOff>
      <xdr:row>51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CF82CB75-2FB4-4423-9EFC-65A95E03FBE5}"/>
            </a:ext>
          </a:extLst>
        </xdr:cNvPr>
        <xdr:cNvSpPr>
          <a:spLocks noChangeShapeType="1"/>
        </xdr:cNvSpPr>
      </xdr:nvSpPr>
      <xdr:spPr bwMode="auto">
        <a:xfrm flipH="1">
          <a:off x="657225" y="94297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56</xdr:row>
      <xdr:rowOff>10027</xdr:rowOff>
    </xdr:from>
    <xdr:to>
      <xdr:col>4</xdr:col>
      <xdr:colOff>491289</xdr:colOff>
      <xdr:row>56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A1F4C7EB-F08B-4539-9D65-053DD0631E36}"/>
            </a:ext>
          </a:extLst>
        </xdr:cNvPr>
        <xdr:cNvSpPr>
          <a:spLocks noChangeShapeType="1"/>
        </xdr:cNvSpPr>
      </xdr:nvSpPr>
      <xdr:spPr bwMode="auto">
        <a:xfrm>
          <a:off x="4186489" y="10363702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55</xdr:row>
      <xdr:rowOff>140369</xdr:rowOff>
    </xdr:from>
    <xdr:to>
      <xdr:col>1</xdr:col>
      <xdr:colOff>2677025</xdr:colOff>
      <xdr:row>55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E4A47EC-559A-40EE-BA6F-ECD2E2165C0E}"/>
            </a:ext>
          </a:extLst>
        </xdr:cNvPr>
        <xdr:cNvSpPr>
          <a:spLocks noChangeShapeType="1"/>
        </xdr:cNvSpPr>
      </xdr:nvSpPr>
      <xdr:spPr bwMode="auto">
        <a:xfrm>
          <a:off x="666750" y="1033211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60</xdr:row>
      <xdr:rowOff>161191</xdr:rowOff>
    </xdr:from>
    <xdr:to>
      <xdr:col>3</xdr:col>
      <xdr:colOff>80595</xdr:colOff>
      <xdr:row>61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291DA9FB-3CD5-4AB0-8F17-09ECD945D67C}"/>
            </a:ext>
          </a:extLst>
        </xdr:cNvPr>
        <xdr:cNvSpPr>
          <a:spLocks noChangeShapeType="1"/>
        </xdr:cNvSpPr>
      </xdr:nvSpPr>
      <xdr:spPr bwMode="auto">
        <a:xfrm flipV="1">
          <a:off x="2322634" y="11162566"/>
          <a:ext cx="24537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1265664</xdr:colOff>
      <xdr:row>0</xdr:row>
      <xdr:rowOff>43962</xdr:rowOff>
    </xdr:from>
    <xdr:to>
      <xdr:col>3</xdr:col>
      <xdr:colOff>205153</xdr:colOff>
      <xdr:row>4</xdr:row>
      <xdr:rowOff>131152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139E4675-FA3B-4035-9F90-74674705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7014" y="43962"/>
          <a:ext cx="1596964" cy="849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76200</xdr:rowOff>
    </xdr:from>
    <xdr:to>
      <xdr:col>0</xdr:col>
      <xdr:colOff>2201294</xdr:colOff>
      <xdr:row>5</xdr:row>
      <xdr:rowOff>85725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307B3D5A-011B-489B-8170-65D3A8CB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66700"/>
          <a:ext cx="2191769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-my.sharepoint.com/personal/cmarte_fonper_gov_do/Documents/Desktop/Aplicaciones%20Financieras%20Marzo.xlsx" TargetMode="External"/><Relationship Id="rId1" Type="http://schemas.openxmlformats.org/officeDocument/2006/relationships/externalLinkPath" Target="Aplicaciones%20Financieras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 Apl Finc. Enero"/>
      <sheetName val="Formato Presentacion En"/>
      <sheetName val="Aplicaciones Financieras Enero"/>
      <sheetName val=" Detalle Ejecucion Enero 24"/>
      <sheetName val="Modificacion Presupuestaria (2)"/>
      <sheetName val="Presupuesto Aprobado 2023 (3)"/>
      <sheetName val="Presupuesto Aprobado"/>
      <sheetName val="Modificacion Presupuestaria"/>
      <sheetName val="Justificaciones 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Caja Chica "/>
      <sheetName val="Aplicaciones Financieras May 24"/>
      <sheetName val="Detalle Ejecución Abril 24 "/>
      <sheetName val="Aplicaciones Financieras Abril"/>
      <sheetName val="Detalle Ejecución Mayo 24 "/>
      <sheetName val="Formato Presentacion Abril 24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Aplicaciones Financieras Julio"/>
      <sheetName val="Detalle de Ejecucion Agosto 23"/>
      <sheetName val="Formato Presentacion Agosto (2)"/>
      <sheetName val="Formato Presentacion Sept"/>
      <sheetName val="Notas Sobre la Ejecucion"/>
      <sheetName val="Detalle Ejecucion Sept 23"/>
      <sheetName val="Presentacion Apl Finc  Sep"/>
      <sheetName val="Detalle de Ejecucion Octubr (2)"/>
      <sheetName val="Presentacion Apl Finc Oct."/>
      <sheetName val="Presentacion Apl Finc Nov. "/>
      <sheetName val="Formato de Presentacion Oct (2)"/>
      <sheetName val="Formato de Presentacion Octubre"/>
      <sheetName val="Detalle de Ejecución Noviembre"/>
      <sheetName val="Detalle de Ejecución Diciembre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Formato Presentacion Mayo"/>
      <sheetName val="Secuencial Cheques"/>
      <sheetName val="Hoja4"/>
      <sheetName val="Referencias de Precios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>
        <row r="14">
          <cell r="E14">
            <v>8567197.4199999999</v>
          </cell>
        </row>
        <row r="20">
          <cell r="E20">
            <v>851222.48</v>
          </cell>
        </row>
      </sheetData>
      <sheetData sheetId="2"/>
      <sheetData sheetId="3">
        <row r="33">
          <cell r="E33">
            <v>2134281.4299999997</v>
          </cell>
        </row>
        <row r="92">
          <cell r="E92">
            <v>0</v>
          </cell>
        </row>
        <row r="97">
          <cell r="E97">
            <v>1022803.21</v>
          </cell>
        </row>
        <row r="106">
          <cell r="E106">
            <v>228</v>
          </cell>
        </row>
        <row r="126">
          <cell r="E126">
            <v>911849.16</v>
          </cell>
        </row>
        <row r="151">
          <cell r="E151">
            <v>3512557.32</v>
          </cell>
        </row>
        <row r="200">
          <cell r="E200">
            <v>85083.610000000015</v>
          </cell>
        </row>
        <row r="270">
          <cell r="E270">
            <v>696891</v>
          </cell>
        </row>
        <row r="283">
          <cell r="E283">
            <v>298858.68</v>
          </cell>
        </row>
        <row r="322">
          <cell r="E322">
            <v>657670.77</v>
          </cell>
        </row>
        <row r="337">
          <cell r="E337">
            <v>650097.11</v>
          </cell>
        </row>
        <row r="343">
          <cell r="E343">
            <v>57832.98</v>
          </cell>
        </row>
        <row r="380">
          <cell r="E380">
            <v>10586626.98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E15">
            <v>8321686.6699999999</v>
          </cell>
        </row>
        <row r="31">
          <cell r="E31">
            <v>2378164.71</v>
          </cell>
        </row>
        <row r="62">
          <cell r="E62">
            <v>25254.400000000001</v>
          </cell>
        </row>
        <row r="69">
          <cell r="E69">
            <v>249012.1</v>
          </cell>
        </row>
        <row r="79">
          <cell r="E79">
            <v>1129490.55</v>
          </cell>
        </row>
        <row r="329">
          <cell r="E329">
            <v>1429854.1199999999</v>
          </cell>
        </row>
        <row r="336">
          <cell r="E336">
            <v>63801721.340000004</v>
          </cell>
        </row>
        <row r="344">
          <cell r="E344">
            <v>286800.01</v>
          </cell>
        </row>
        <row r="381">
          <cell r="E381">
            <v>7667790.9400000004</v>
          </cell>
        </row>
      </sheetData>
      <sheetData sheetId="12">
        <row r="155">
          <cell r="E155">
            <v>2505319.7799999998</v>
          </cell>
        </row>
        <row r="287">
          <cell r="E287">
            <v>1542040</v>
          </cell>
        </row>
        <row r="298">
          <cell r="E298">
            <v>125556.31000000001</v>
          </cell>
        </row>
        <row r="328">
          <cell r="E328">
            <v>0</v>
          </cell>
        </row>
        <row r="342">
          <cell r="E342">
            <v>8824558.0499999989</v>
          </cell>
        </row>
        <row r="356">
          <cell r="E356">
            <v>56900860.670000002</v>
          </cell>
        </row>
        <row r="364">
          <cell r="E364">
            <v>0</v>
          </cell>
        </row>
      </sheetData>
      <sheetData sheetId="13"/>
      <sheetData sheetId="14"/>
      <sheetData sheetId="15"/>
      <sheetData sheetId="16"/>
      <sheetData sheetId="17">
        <row r="15">
          <cell r="F15">
            <v>8461820</v>
          </cell>
        </row>
        <row r="31">
          <cell r="F31">
            <v>10291189.800000001</v>
          </cell>
        </row>
        <row r="62">
          <cell r="F62">
            <v>947535.03</v>
          </cell>
        </row>
        <row r="71">
          <cell r="F71">
            <v>1033837.09</v>
          </cell>
        </row>
        <row r="80">
          <cell r="F80">
            <v>1129821.57</v>
          </cell>
        </row>
        <row r="88">
          <cell r="F88">
            <v>841068.23</v>
          </cell>
        </row>
        <row r="104">
          <cell r="F104">
            <v>0</v>
          </cell>
        </row>
        <row r="109">
          <cell r="F109">
            <v>195200</v>
          </cell>
        </row>
        <row r="116">
          <cell r="F116">
            <v>3271</v>
          </cell>
        </row>
        <row r="129">
          <cell r="F129">
            <v>0</v>
          </cell>
        </row>
        <row r="135">
          <cell r="F135">
            <v>1268771.17</v>
          </cell>
        </row>
        <row r="146">
          <cell r="F146">
            <v>361658.2</v>
          </cell>
        </row>
        <row r="165">
          <cell r="F165">
            <v>883580.8</v>
          </cell>
        </row>
        <row r="205">
          <cell r="F205">
            <v>0</v>
          </cell>
        </row>
        <row r="211">
          <cell r="F211">
            <v>847367.15</v>
          </cell>
        </row>
        <row r="256">
          <cell r="F256">
            <v>41064</v>
          </cell>
        </row>
        <row r="262">
          <cell r="F262">
            <v>18000</v>
          </cell>
        </row>
        <row r="271">
          <cell r="F271">
            <v>0</v>
          </cell>
        </row>
        <row r="274">
          <cell r="F274">
            <v>86614.22</v>
          </cell>
        </row>
        <row r="281">
          <cell r="F281">
            <v>0</v>
          </cell>
        </row>
        <row r="290">
          <cell r="F290">
            <v>625040</v>
          </cell>
        </row>
        <row r="300">
          <cell r="F300">
            <v>343244.14</v>
          </cell>
        </row>
        <row r="338">
          <cell r="F338">
            <v>1478222.02</v>
          </cell>
        </row>
        <row r="342">
          <cell r="E342">
            <v>20000000</v>
          </cell>
        </row>
        <row r="348">
          <cell r="F348">
            <v>0</v>
          </cell>
        </row>
        <row r="356">
          <cell r="F356">
            <v>0</v>
          </cell>
        </row>
        <row r="367">
          <cell r="F367">
            <v>0</v>
          </cell>
        </row>
        <row r="375">
          <cell r="F375">
            <v>0</v>
          </cell>
        </row>
        <row r="378">
          <cell r="F378">
            <v>0</v>
          </cell>
        </row>
        <row r="382">
          <cell r="F382">
            <v>0</v>
          </cell>
        </row>
        <row r="385">
          <cell r="F385">
            <v>9579771.3500000015</v>
          </cell>
        </row>
      </sheetData>
      <sheetData sheetId="18"/>
      <sheetData sheetId="19"/>
      <sheetData sheetId="20">
        <row r="15">
          <cell r="E15">
            <v>8461820</v>
          </cell>
        </row>
        <row r="16">
          <cell r="E16">
            <v>10291189.800000001</v>
          </cell>
        </row>
        <row r="17">
          <cell r="E17">
            <v>947535.03</v>
          </cell>
        </row>
        <row r="18">
          <cell r="E18">
            <v>1033837.09</v>
          </cell>
        </row>
        <row r="19">
          <cell r="E19">
            <v>1129821.57</v>
          </cell>
        </row>
        <row r="21">
          <cell r="E21">
            <v>841068.23</v>
          </cell>
        </row>
        <row r="22">
          <cell r="E22">
            <v>0</v>
          </cell>
        </row>
        <row r="23">
          <cell r="E23">
            <v>195200</v>
          </cell>
        </row>
        <row r="24">
          <cell r="E24">
            <v>3271</v>
          </cell>
        </row>
        <row r="25">
          <cell r="E25">
            <v>0</v>
          </cell>
        </row>
        <row r="26">
          <cell r="E26">
            <v>1268771.17</v>
          </cell>
        </row>
        <row r="27">
          <cell r="E27">
            <v>361658.2</v>
          </cell>
        </row>
        <row r="28">
          <cell r="E28">
            <v>883580.8</v>
          </cell>
        </row>
        <row r="29">
          <cell r="E29">
            <v>0</v>
          </cell>
        </row>
        <row r="31">
          <cell r="E31">
            <v>847367.15</v>
          </cell>
        </row>
        <row r="32">
          <cell r="E32">
            <v>41064</v>
          </cell>
        </row>
        <row r="33">
          <cell r="E33">
            <v>18000</v>
          </cell>
        </row>
        <row r="34">
          <cell r="E34">
            <v>0</v>
          </cell>
        </row>
        <row r="35">
          <cell r="E35">
            <v>86614.22</v>
          </cell>
        </row>
        <row r="36">
          <cell r="E36">
            <v>0</v>
          </cell>
        </row>
        <row r="37">
          <cell r="E37">
            <v>625040</v>
          </cell>
        </row>
        <row r="38">
          <cell r="E38">
            <v>343244.14</v>
          </cell>
        </row>
        <row r="40">
          <cell r="E40">
            <v>0</v>
          </cell>
        </row>
        <row r="42">
          <cell r="E42">
            <v>1478222.02</v>
          </cell>
        </row>
        <row r="43">
          <cell r="E43">
            <v>20000000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9579771.3500000015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ciones Financieras Marzo "/>
      <sheetName val="Formato Presentacion Mar 24 (D)"/>
    </sheetNames>
    <sheetDataSet>
      <sheetData sheetId="0"/>
      <sheetData sheetId="1">
        <row r="15">
          <cell r="E15">
            <v>9306919.8300000001</v>
          </cell>
        </row>
        <row r="16">
          <cell r="E16">
            <v>2265489.48</v>
          </cell>
        </row>
        <row r="17">
          <cell r="E17">
            <v>885598.88</v>
          </cell>
        </row>
        <row r="18">
          <cell r="E18">
            <v>436894.33</v>
          </cell>
        </row>
        <row r="19">
          <cell r="E19">
            <v>1138292.1299999999</v>
          </cell>
        </row>
        <row r="21">
          <cell r="E21">
            <v>854012.27</v>
          </cell>
        </row>
        <row r="22">
          <cell r="E22">
            <v>271400</v>
          </cell>
        </row>
        <row r="23">
          <cell r="E23">
            <v>473254.56</v>
          </cell>
        </row>
        <row r="24">
          <cell r="E24">
            <v>264</v>
          </cell>
        </row>
        <row r="25">
          <cell r="E25">
            <v>0</v>
          </cell>
        </row>
        <row r="26">
          <cell r="E26">
            <v>727963.21</v>
          </cell>
        </row>
        <row r="27">
          <cell r="E27">
            <v>162740.95000000001</v>
          </cell>
        </row>
        <row r="29">
          <cell r="E29">
            <v>0</v>
          </cell>
        </row>
        <row r="31">
          <cell r="E31">
            <v>67739.64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13797.5</v>
          </cell>
        </row>
        <row r="35">
          <cell r="E35">
            <v>0</v>
          </cell>
        </row>
        <row r="36">
          <cell r="E36">
            <v>0</v>
          </cell>
        </row>
        <row r="40">
          <cell r="E40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8189127.8100000005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4F42-EDB0-4B10-902B-70624977F4B1}">
  <dimension ref="A1:G63"/>
  <sheetViews>
    <sheetView topLeftCell="A4" zoomScaleNormal="100" workbookViewId="0">
      <selection activeCell="C21" sqref="C21"/>
    </sheetView>
  </sheetViews>
  <sheetFormatPr defaultColWidth="11.42578125" defaultRowHeight="12.75"/>
  <cols>
    <col min="1" max="1" width="7.140625" style="64" customWidth="1"/>
    <col min="2" max="2" width="45.28515625" style="64" customWidth="1"/>
    <col min="3" max="3" width="18" style="64" customWidth="1"/>
    <col min="4" max="4" width="17.85546875" style="64" customWidth="1"/>
    <col min="5" max="5" width="17.140625" style="64" customWidth="1"/>
    <col min="6" max="6" width="16" style="64" customWidth="1"/>
    <col min="7" max="7" width="16.7109375" style="64" customWidth="1"/>
    <col min="8" max="16384" width="11.42578125" style="64"/>
  </cols>
  <sheetData>
    <row r="1" spans="1:7" ht="12" customHeight="1">
      <c r="A1" s="87"/>
      <c r="B1" s="87"/>
      <c r="C1" s="87"/>
      <c r="D1" s="87"/>
      <c r="E1" s="87"/>
    </row>
    <row r="2" spans="1:7" ht="12" customHeight="1">
      <c r="A2" s="87"/>
      <c r="B2" s="87"/>
      <c r="C2" s="87"/>
      <c r="D2" s="87"/>
      <c r="E2" s="87"/>
    </row>
    <row r="3" spans="1:7" ht="12" customHeight="1">
      <c r="A3" s="87"/>
      <c r="B3" s="87"/>
      <c r="C3" s="87"/>
      <c r="D3" s="87"/>
      <c r="E3" s="87"/>
    </row>
    <row r="4" spans="1:7" ht="12" customHeight="1">
      <c r="A4" s="87"/>
      <c r="B4" s="87"/>
      <c r="C4" s="87"/>
      <c r="D4" s="87"/>
      <c r="E4" s="87"/>
    </row>
    <row r="5" spans="1:7" ht="12" customHeight="1">
      <c r="A5" s="87"/>
      <c r="B5" s="87"/>
      <c r="C5" s="87"/>
      <c r="D5" s="87"/>
      <c r="E5" s="87"/>
    </row>
    <row r="6" spans="1:7" ht="12" customHeight="1">
      <c r="A6" s="87"/>
      <c r="B6" s="87"/>
      <c r="C6" s="87"/>
      <c r="D6" s="87"/>
      <c r="E6" s="87"/>
    </row>
    <row r="7" spans="1:7" ht="12" customHeight="1">
      <c r="A7" s="63"/>
      <c r="B7" s="63"/>
      <c r="C7" s="63"/>
      <c r="D7" s="63"/>
      <c r="E7" s="63"/>
    </row>
    <row r="8" spans="1:7" ht="16.5" customHeight="1">
      <c r="A8" s="88" t="s">
        <v>0</v>
      </c>
      <c r="B8" s="88"/>
      <c r="C8" s="88"/>
      <c r="D8" s="88"/>
      <c r="E8" s="88"/>
    </row>
    <row r="9" spans="1:7" ht="15">
      <c r="A9" s="89" t="s">
        <v>1</v>
      </c>
      <c r="B9" s="89"/>
      <c r="C9" s="89"/>
      <c r="D9" s="89"/>
      <c r="E9" s="89"/>
    </row>
    <row r="10" spans="1:7" ht="15">
      <c r="A10" s="90" t="s">
        <v>2</v>
      </c>
      <c r="B10" s="90"/>
      <c r="C10" s="90"/>
      <c r="D10" s="90"/>
      <c r="E10" s="90"/>
      <c r="F10" s="65"/>
    </row>
    <row r="11" spans="1:7" ht="15.75" thickBot="1">
      <c r="A11" s="90" t="s">
        <v>3</v>
      </c>
      <c r="B11" s="90"/>
      <c r="C11" s="90"/>
      <c r="D11" s="90"/>
      <c r="E11" s="90"/>
      <c r="F11" s="65"/>
    </row>
    <row r="12" spans="1:7" ht="15.75" thickBot="1">
      <c r="A12" s="66" t="s">
        <v>4</v>
      </c>
      <c r="B12" s="67" t="s">
        <v>5</v>
      </c>
      <c r="C12" s="67" t="s">
        <v>6</v>
      </c>
      <c r="D12" s="67" t="s">
        <v>7</v>
      </c>
      <c r="E12" s="68" t="s">
        <v>8</v>
      </c>
      <c r="F12" s="65"/>
    </row>
    <row r="13" spans="1:7" ht="15">
      <c r="A13" s="69" t="s">
        <v>9</v>
      </c>
      <c r="B13" s="69" t="s">
        <v>10</v>
      </c>
      <c r="C13" s="70">
        <f>(C14+C20+C30+C39+C44+C52+C41)</f>
        <v>3912848360</v>
      </c>
      <c r="D13" s="70">
        <f t="shared" ref="D13:E13" si="0">(D14+D20+D30+D39+D44+D52+D41)</f>
        <v>3912848360</v>
      </c>
      <c r="E13" s="70">
        <f t="shared" si="0"/>
        <v>58437075.769999996</v>
      </c>
      <c r="F13" s="65"/>
      <c r="G13" s="71"/>
    </row>
    <row r="14" spans="1:7" ht="15">
      <c r="A14" s="72" t="s">
        <v>11</v>
      </c>
      <c r="B14" s="72" t="s">
        <v>12</v>
      </c>
      <c r="C14" s="73">
        <f>SUM(C15:C19)</f>
        <v>350042500</v>
      </c>
      <c r="D14" s="73">
        <f t="shared" ref="D14:E14" si="1">SUM(D15:D19)</f>
        <v>350042500</v>
      </c>
      <c r="E14" s="73">
        <f t="shared" si="1"/>
        <v>21864203.490000002</v>
      </c>
      <c r="F14" s="65"/>
      <c r="G14" s="71"/>
    </row>
    <row r="15" spans="1:7" ht="13.5" customHeight="1">
      <c r="A15" s="74" t="s">
        <v>13</v>
      </c>
      <c r="B15" s="74" t="s">
        <v>14</v>
      </c>
      <c r="C15" s="75">
        <v>208495000</v>
      </c>
      <c r="D15" s="75">
        <v>208495000</v>
      </c>
      <c r="E15" s="75">
        <f>('[1]Detalle Ejecución Abril 24 '!F15)</f>
        <v>8461820</v>
      </c>
      <c r="F15" s="65"/>
    </row>
    <row r="16" spans="1:7" ht="14.25" customHeight="1">
      <c r="A16" s="74" t="s">
        <v>15</v>
      </c>
      <c r="B16" s="74" t="s">
        <v>16</v>
      </c>
      <c r="C16" s="75">
        <v>51895000</v>
      </c>
      <c r="D16" s="75">
        <v>51895000</v>
      </c>
      <c r="E16" s="75">
        <f>('[1]Detalle Ejecución Abril 24 '!F31)</f>
        <v>10291189.800000001</v>
      </c>
      <c r="F16" s="65"/>
    </row>
    <row r="17" spans="1:6" ht="15">
      <c r="A17" s="74" t="s">
        <v>17</v>
      </c>
      <c r="B17" s="74" t="s">
        <v>18</v>
      </c>
      <c r="C17" s="75">
        <v>5420000</v>
      </c>
      <c r="D17" s="75">
        <v>5420000</v>
      </c>
      <c r="E17" s="75">
        <f>('[1]Detalle Ejecución Abril 24 '!F62)</f>
        <v>947535.03</v>
      </c>
      <c r="F17" s="65"/>
    </row>
    <row r="18" spans="1:6" ht="15">
      <c r="A18" s="74" t="s">
        <v>19</v>
      </c>
      <c r="B18" s="74" t="s">
        <v>20</v>
      </c>
      <c r="C18" s="75">
        <v>58232500</v>
      </c>
      <c r="D18" s="75">
        <v>58232500</v>
      </c>
      <c r="E18" s="75">
        <f>('[1]Detalle Ejecución Abril 24 '!F71)</f>
        <v>1033837.09</v>
      </c>
      <c r="F18" s="65"/>
    </row>
    <row r="19" spans="1:6" ht="15">
      <c r="A19" s="74" t="s">
        <v>21</v>
      </c>
      <c r="B19" s="74" t="s">
        <v>22</v>
      </c>
      <c r="C19" s="75">
        <v>26000000</v>
      </c>
      <c r="D19" s="75">
        <v>26000000</v>
      </c>
      <c r="E19" s="75">
        <f>('[1]Detalle Ejecución Abril 24 '!F80)</f>
        <v>1129821.57</v>
      </c>
      <c r="F19" s="65"/>
    </row>
    <row r="20" spans="1:6" ht="15">
      <c r="A20" s="72" t="s">
        <v>23</v>
      </c>
      <c r="B20" s="72" t="s">
        <v>24</v>
      </c>
      <c r="C20" s="73">
        <f>SUM(C21:C29)</f>
        <v>526664000</v>
      </c>
      <c r="D20" s="73">
        <f t="shared" ref="D20" si="2">SUM(D21:D29)</f>
        <v>526664000</v>
      </c>
      <c r="E20" s="73">
        <f>SUM(E21:E29)</f>
        <v>3553549.4000000004</v>
      </c>
      <c r="F20" s="65"/>
    </row>
    <row r="21" spans="1:6" ht="15">
      <c r="A21" s="74" t="s">
        <v>25</v>
      </c>
      <c r="B21" s="74" t="s">
        <v>26</v>
      </c>
      <c r="C21" s="75">
        <v>17544000</v>
      </c>
      <c r="D21" s="75">
        <v>17544000</v>
      </c>
      <c r="E21" s="75">
        <f>('[1]Detalle Ejecución Abril 24 '!F88)</f>
        <v>841068.23</v>
      </c>
      <c r="F21" s="65"/>
    </row>
    <row r="22" spans="1:6" ht="15">
      <c r="A22" s="74" t="s">
        <v>27</v>
      </c>
      <c r="B22" s="74" t="s">
        <v>28</v>
      </c>
      <c r="C22" s="75">
        <v>80500000</v>
      </c>
      <c r="D22" s="75">
        <v>80500000</v>
      </c>
      <c r="E22" s="75">
        <f>('[1]Detalle Ejecución Abril 24 '!F104)</f>
        <v>0</v>
      </c>
      <c r="F22" s="65"/>
    </row>
    <row r="23" spans="1:6" ht="15">
      <c r="A23" s="74" t="s">
        <v>29</v>
      </c>
      <c r="B23" s="74" t="s">
        <v>30</v>
      </c>
      <c r="C23" s="75">
        <v>22440000</v>
      </c>
      <c r="D23" s="75">
        <v>22440000</v>
      </c>
      <c r="E23" s="75">
        <f>('[1]Detalle Ejecución Abril 24 '!F109)</f>
        <v>195200</v>
      </c>
      <c r="F23" s="65"/>
    </row>
    <row r="24" spans="1:6" ht="15">
      <c r="A24" s="74" t="s">
        <v>31</v>
      </c>
      <c r="B24" s="74" t="s">
        <v>32</v>
      </c>
      <c r="C24" s="75">
        <v>900000</v>
      </c>
      <c r="D24" s="75">
        <v>900000</v>
      </c>
      <c r="E24" s="75">
        <f>('[1]Detalle Ejecución Abril 24 '!F116)</f>
        <v>3271</v>
      </c>
      <c r="F24" s="65"/>
    </row>
    <row r="25" spans="1:6" ht="15">
      <c r="A25" s="74" t="s">
        <v>33</v>
      </c>
      <c r="B25" s="74" t="s">
        <v>34</v>
      </c>
      <c r="C25" s="75">
        <v>11800000</v>
      </c>
      <c r="D25" s="75">
        <v>11800000</v>
      </c>
      <c r="E25" s="75">
        <f>('[1]Detalle Ejecución Abril 24 '!F129)</f>
        <v>0</v>
      </c>
      <c r="F25" s="65"/>
    </row>
    <row r="26" spans="1:6" ht="15">
      <c r="A26" s="74" t="s">
        <v>35</v>
      </c>
      <c r="B26" s="74" t="s">
        <v>36</v>
      </c>
      <c r="C26" s="75">
        <v>15590000</v>
      </c>
      <c r="D26" s="75">
        <v>15590000</v>
      </c>
      <c r="E26" s="75">
        <f>('[1]Detalle Ejecución Abril 24 '!F135)</f>
        <v>1268771.17</v>
      </c>
      <c r="F26" s="65"/>
    </row>
    <row r="27" spans="1:6" ht="15">
      <c r="A27" s="74" t="s">
        <v>37</v>
      </c>
      <c r="B27" s="74" t="s">
        <v>38</v>
      </c>
      <c r="C27" s="75">
        <v>76200000</v>
      </c>
      <c r="D27" s="75">
        <v>76200000</v>
      </c>
      <c r="E27" s="75">
        <f>('[1]Detalle Ejecución Abril 24 '!F146)</f>
        <v>361658.2</v>
      </c>
      <c r="F27" s="65"/>
    </row>
    <row r="28" spans="1:6" ht="15">
      <c r="A28" s="74" t="s">
        <v>39</v>
      </c>
      <c r="B28" s="74" t="s">
        <v>40</v>
      </c>
      <c r="C28" s="75">
        <v>294690000</v>
      </c>
      <c r="D28" s="75">
        <v>294690000</v>
      </c>
      <c r="E28" s="75">
        <f>('[1]Detalle Ejecución Abril 24 '!F165)</f>
        <v>883580.8</v>
      </c>
      <c r="F28" s="65"/>
    </row>
    <row r="29" spans="1:6" ht="15">
      <c r="A29" s="74" t="s">
        <v>41</v>
      </c>
      <c r="B29" s="74" t="s">
        <v>42</v>
      </c>
      <c r="C29" s="75">
        <v>7000000</v>
      </c>
      <c r="D29" s="75">
        <v>7000000</v>
      </c>
      <c r="E29" s="75">
        <f>('[1]Detalle Ejecución Abril 24 '!F205)</f>
        <v>0</v>
      </c>
      <c r="F29" s="65"/>
    </row>
    <row r="30" spans="1:6" ht="15">
      <c r="A30" s="72" t="s">
        <v>43</v>
      </c>
      <c r="B30" s="72" t="s">
        <v>44</v>
      </c>
      <c r="C30" s="73">
        <f>SUM(C31:C38)</f>
        <v>37826817</v>
      </c>
      <c r="D30" s="73">
        <f t="shared" ref="D30:E30" si="3">SUM(D31:D38)</f>
        <v>37826817</v>
      </c>
      <c r="E30" s="73">
        <f t="shared" si="3"/>
        <v>1961329.5100000002</v>
      </c>
      <c r="F30" s="65"/>
    </row>
    <row r="31" spans="1:6" ht="15">
      <c r="A31" s="74" t="s">
        <v>45</v>
      </c>
      <c r="B31" s="74" t="s">
        <v>46</v>
      </c>
      <c r="C31" s="75">
        <v>3550000</v>
      </c>
      <c r="D31" s="75">
        <v>3550000</v>
      </c>
      <c r="E31" s="75">
        <f>('[1]Detalle Ejecución Abril 24 '!F211)</f>
        <v>847367.15</v>
      </c>
      <c r="F31" s="65"/>
    </row>
    <row r="32" spans="1:6" ht="15">
      <c r="A32" s="74" t="s">
        <v>47</v>
      </c>
      <c r="B32" s="74" t="s">
        <v>48</v>
      </c>
      <c r="C32" s="75">
        <v>4700000</v>
      </c>
      <c r="D32" s="75">
        <v>4700000</v>
      </c>
      <c r="E32" s="75">
        <f>('[1]Detalle Ejecución Abril 24 '!F256)</f>
        <v>41064</v>
      </c>
      <c r="F32" s="65"/>
    </row>
    <row r="33" spans="1:6" ht="15">
      <c r="A33" s="74" t="s">
        <v>49</v>
      </c>
      <c r="B33" s="74" t="s">
        <v>50</v>
      </c>
      <c r="C33" s="75">
        <v>1800000</v>
      </c>
      <c r="D33" s="75">
        <v>1800000</v>
      </c>
      <c r="E33" s="75">
        <f>('[1]Detalle Ejecución Abril 24 '!F262)</f>
        <v>18000</v>
      </c>
      <c r="F33" s="65"/>
    </row>
    <row r="34" spans="1:6" ht="15">
      <c r="A34" s="74" t="s">
        <v>51</v>
      </c>
      <c r="B34" s="74" t="s">
        <v>52</v>
      </c>
      <c r="C34" s="75">
        <v>200000</v>
      </c>
      <c r="D34" s="75">
        <v>200000</v>
      </c>
      <c r="E34" s="75">
        <f>('[1]Detalle Ejecución Abril 24 '!F271)</f>
        <v>0</v>
      </c>
      <c r="F34" s="65"/>
    </row>
    <row r="35" spans="1:6" ht="15">
      <c r="A35" s="74" t="s">
        <v>53</v>
      </c>
      <c r="B35" s="74" t="s">
        <v>54</v>
      </c>
      <c r="C35" s="75">
        <v>1000000</v>
      </c>
      <c r="D35" s="75">
        <v>1000000</v>
      </c>
      <c r="E35" s="75">
        <f>('[1]Detalle Ejecución Abril 24 '!F274)</f>
        <v>86614.22</v>
      </c>
      <c r="F35" s="65"/>
    </row>
    <row r="36" spans="1:6" ht="15">
      <c r="A36" s="74" t="s">
        <v>55</v>
      </c>
      <c r="B36" s="74" t="s">
        <v>56</v>
      </c>
      <c r="C36" s="75">
        <v>150000</v>
      </c>
      <c r="D36" s="75">
        <v>150000</v>
      </c>
      <c r="E36" s="75">
        <f>('[1]Detalle Ejecución Abril 24 '!F281)</f>
        <v>0</v>
      </c>
      <c r="F36" s="65"/>
    </row>
    <row r="37" spans="1:6" ht="15">
      <c r="A37" s="74" t="s">
        <v>57</v>
      </c>
      <c r="B37" s="74" t="s">
        <v>58</v>
      </c>
      <c r="C37" s="75">
        <v>13690000</v>
      </c>
      <c r="D37" s="75">
        <v>13690000</v>
      </c>
      <c r="E37" s="75">
        <f>('[1]Detalle Ejecución Abril 24 '!F290)</f>
        <v>625040</v>
      </c>
      <c r="F37" s="65"/>
    </row>
    <row r="38" spans="1:6" ht="15">
      <c r="A38" s="74" t="s">
        <v>59</v>
      </c>
      <c r="B38" s="74" t="s">
        <v>60</v>
      </c>
      <c r="C38" s="75">
        <v>12736817</v>
      </c>
      <c r="D38" s="75">
        <v>12736817</v>
      </c>
      <c r="E38" s="75">
        <f>('[1]Detalle Ejecución Abril 24 '!F300)</f>
        <v>343244.14</v>
      </c>
      <c r="F38" s="65"/>
    </row>
    <row r="39" spans="1:6">
      <c r="A39" s="72" t="s">
        <v>61</v>
      </c>
      <c r="B39" s="72" t="s">
        <v>62</v>
      </c>
      <c r="C39" s="73">
        <f>SUM(C40)</f>
        <v>26000000</v>
      </c>
      <c r="D39" s="73">
        <f t="shared" ref="D39:E39" si="4">SUM(D40)</f>
        <v>26000000</v>
      </c>
      <c r="E39" s="73">
        <f t="shared" si="4"/>
        <v>0</v>
      </c>
    </row>
    <row r="40" spans="1:6" ht="15">
      <c r="A40" s="74" t="s">
        <v>63</v>
      </c>
      <c r="B40" s="74" t="s">
        <v>64</v>
      </c>
      <c r="C40" s="75">
        <v>26000000</v>
      </c>
      <c r="D40" s="75">
        <v>26000000</v>
      </c>
      <c r="E40" s="75">
        <f>('[1]Detalle Ejecucion Marzo 24'!E328)</f>
        <v>0</v>
      </c>
      <c r="F40" s="65"/>
    </row>
    <row r="41" spans="1:6" ht="15">
      <c r="A41" s="72" t="s">
        <v>65</v>
      </c>
      <c r="B41" s="72" t="s">
        <v>66</v>
      </c>
      <c r="C41" s="73">
        <f>SUM(C42:C43)</f>
        <v>2765000000</v>
      </c>
      <c r="D41" s="73">
        <f t="shared" ref="D41:E41" si="5">SUM(D42:D43)</f>
        <v>2765000000</v>
      </c>
      <c r="E41" s="73">
        <f t="shared" si="5"/>
        <v>21478222.02</v>
      </c>
      <c r="F41" s="65"/>
    </row>
    <row r="42" spans="1:6" ht="15">
      <c r="A42" s="74" t="s">
        <v>67</v>
      </c>
      <c r="B42" s="76" t="s">
        <v>68</v>
      </c>
      <c r="C42" s="75">
        <v>30000000</v>
      </c>
      <c r="D42" s="75">
        <v>30000000</v>
      </c>
      <c r="E42" s="75">
        <f>('[1]Detalle Ejecución Abril 24 '!F338)</f>
        <v>1478222.02</v>
      </c>
      <c r="F42" s="65"/>
    </row>
    <row r="43" spans="1:6" ht="15">
      <c r="A43" s="74" t="s">
        <v>69</v>
      </c>
      <c r="B43" s="74" t="s">
        <v>70</v>
      </c>
      <c r="C43" s="75">
        <v>2735000000</v>
      </c>
      <c r="D43" s="75">
        <v>2735000000</v>
      </c>
      <c r="E43" s="75">
        <f>('[1]Detalle Ejecución Abril 24 '!E342)</f>
        <v>20000000</v>
      </c>
      <c r="F43" s="65"/>
    </row>
    <row r="44" spans="1:6" ht="15">
      <c r="A44" s="72" t="s">
        <v>71</v>
      </c>
      <c r="B44" s="72" t="s">
        <v>72</v>
      </c>
      <c r="C44" s="73">
        <f>SUM(C45:C51)</f>
        <v>107315043</v>
      </c>
      <c r="D44" s="73">
        <f t="shared" ref="D44:E44" si="6">SUM(D45:D51)</f>
        <v>107315043</v>
      </c>
      <c r="E44" s="73">
        <f t="shared" si="6"/>
        <v>0</v>
      </c>
      <c r="F44" s="65"/>
    </row>
    <row r="45" spans="1:6" ht="15">
      <c r="A45" s="74" t="s">
        <v>73</v>
      </c>
      <c r="B45" s="74" t="s">
        <v>74</v>
      </c>
      <c r="C45" s="75">
        <v>27000000</v>
      </c>
      <c r="D45" s="75">
        <v>27000000</v>
      </c>
      <c r="E45" s="75">
        <f>('[1]Detalle Ejecución Abril 24 '!F348)</f>
        <v>0</v>
      </c>
      <c r="F45" s="65"/>
    </row>
    <row r="46" spans="1:6" ht="15">
      <c r="A46" s="74" t="s">
        <v>75</v>
      </c>
      <c r="B46" s="74" t="s">
        <v>76</v>
      </c>
      <c r="C46" s="75">
        <v>1900000</v>
      </c>
      <c r="D46" s="75">
        <v>1900000</v>
      </c>
      <c r="E46" s="75">
        <f>('[1]Detalle Ejecución Abril 24 '!F356)</f>
        <v>0</v>
      </c>
      <c r="F46" s="65"/>
    </row>
    <row r="47" spans="1:6" ht="15">
      <c r="A47" s="74" t="s">
        <v>77</v>
      </c>
      <c r="B47" s="74" t="s">
        <v>78</v>
      </c>
      <c r="C47" s="75">
        <v>36000000</v>
      </c>
      <c r="D47" s="75">
        <v>36000000</v>
      </c>
      <c r="E47" s="75">
        <f>('[1]Detalle Ejecución Abril 24 '!F356)</f>
        <v>0</v>
      </c>
      <c r="F47" s="65"/>
    </row>
    <row r="48" spans="1:6" ht="15">
      <c r="A48" s="74" t="s">
        <v>79</v>
      </c>
      <c r="B48" s="74" t="s">
        <v>80</v>
      </c>
      <c r="C48" s="75">
        <v>21800000</v>
      </c>
      <c r="D48" s="75">
        <v>21800000</v>
      </c>
      <c r="E48" s="75">
        <f>('[1]Detalle Ejecución Abril 24 '!F367)</f>
        <v>0</v>
      </c>
      <c r="F48" s="65"/>
    </row>
    <row r="49" spans="1:6" ht="15">
      <c r="A49" s="74" t="s">
        <v>81</v>
      </c>
      <c r="B49" s="74" t="s">
        <v>82</v>
      </c>
      <c r="C49" s="75">
        <v>3000000</v>
      </c>
      <c r="D49" s="75">
        <v>3000000</v>
      </c>
      <c r="E49" s="75">
        <f>('[1]Detalle Ejecución Abril 24 '!F375)</f>
        <v>0</v>
      </c>
      <c r="F49" s="65"/>
    </row>
    <row r="50" spans="1:6" ht="15">
      <c r="A50" s="74" t="s">
        <v>83</v>
      </c>
      <c r="B50" s="74" t="s">
        <v>84</v>
      </c>
      <c r="C50" s="75">
        <v>15000000</v>
      </c>
      <c r="D50" s="75">
        <v>15000000</v>
      </c>
      <c r="E50" s="75">
        <f>('[1]Detalle Ejecución Abril 24 '!F378)</f>
        <v>0</v>
      </c>
      <c r="F50" s="65"/>
    </row>
    <row r="51" spans="1:6" ht="15">
      <c r="A51" s="74" t="s">
        <v>85</v>
      </c>
      <c r="B51" s="74" t="s">
        <v>86</v>
      </c>
      <c r="C51" s="75">
        <v>2615043</v>
      </c>
      <c r="D51" s="75">
        <v>2615043</v>
      </c>
      <c r="E51" s="75">
        <f>('[1]Detalle Ejecución Abril 24 '!F382)</f>
        <v>0</v>
      </c>
      <c r="F51" s="65"/>
    </row>
    <row r="52" spans="1:6" ht="15">
      <c r="A52" s="72" t="s">
        <v>87</v>
      </c>
      <c r="B52" s="72" t="s">
        <v>88</v>
      </c>
      <c r="C52" s="73">
        <v>100000000</v>
      </c>
      <c r="D52" s="73">
        <v>100000000</v>
      </c>
      <c r="E52" s="73">
        <f>('[1]Detalle Ejecución Abril 24 '!F385)</f>
        <v>9579771.3500000015</v>
      </c>
      <c r="F52" s="65"/>
    </row>
    <row r="53" spans="1:6" ht="15">
      <c r="A53" s="77"/>
      <c r="B53" s="77"/>
      <c r="C53" s="77"/>
      <c r="D53" s="77"/>
      <c r="E53" s="78"/>
      <c r="F53" s="65"/>
    </row>
    <row r="54" spans="1:6" ht="15">
      <c r="A54" s="77"/>
      <c r="C54" s="79"/>
      <c r="D54" s="77"/>
      <c r="E54" s="78"/>
      <c r="F54" s="65"/>
    </row>
    <row r="55" spans="1:6" ht="15">
      <c r="A55" s="77"/>
      <c r="C55" s="79"/>
      <c r="D55" s="77"/>
      <c r="E55" s="78"/>
      <c r="F55" s="65"/>
    </row>
    <row r="56" spans="1:6">
      <c r="A56" s="77"/>
      <c r="B56" s="80"/>
      <c r="C56" s="80"/>
      <c r="D56" s="81"/>
      <c r="E56" s="81"/>
      <c r="F56" s="81"/>
    </row>
    <row r="57" spans="1:6">
      <c r="A57" s="77"/>
      <c r="B57" s="82" t="s">
        <v>89</v>
      </c>
      <c r="C57" s="83"/>
      <c r="D57" s="82" t="s">
        <v>90</v>
      </c>
      <c r="E57" s="91"/>
      <c r="F57" s="91"/>
    </row>
    <row r="58" spans="1:6">
      <c r="B58" s="85" t="s">
        <v>91</v>
      </c>
      <c r="C58" s="86"/>
      <c r="D58" s="84" t="s">
        <v>92</v>
      </c>
      <c r="E58" s="84"/>
    </row>
    <row r="59" spans="1:6">
      <c r="B59" s="80"/>
      <c r="C59" s="80"/>
      <c r="D59" s="81"/>
      <c r="E59" s="81"/>
      <c r="F59" s="81"/>
    </row>
    <row r="60" spans="1:6">
      <c r="B60" s="80"/>
      <c r="C60" s="80"/>
      <c r="D60" s="81"/>
      <c r="E60" s="81"/>
      <c r="F60" s="81"/>
    </row>
    <row r="61" spans="1:6">
      <c r="D61" s="81"/>
      <c r="E61" s="81"/>
      <c r="F61" s="81"/>
    </row>
    <row r="62" spans="1:6" ht="15" customHeight="1">
      <c r="B62" s="87" t="s">
        <v>93</v>
      </c>
      <c r="C62" s="87"/>
      <c r="D62" s="87"/>
      <c r="E62" s="87"/>
    </row>
    <row r="63" spans="1:6">
      <c r="B63" s="87" t="s">
        <v>94</v>
      </c>
      <c r="C63" s="87"/>
      <c r="D63" s="87"/>
      <c r="E63" s="87"/>
    </row>
  </sheetData>
  <mergeCells count="8">
    <mergeCell ref="B62:E62"/>
    <mergeCell ref="B63:E63"/>
    <mergeCell ref="A1:E6"/>
    <mergeCell ref="A8:E8"/>
    <mergeCell ref="A9:E9"/>
    <mergeCell ref="A10:E10"/>
    <mergeCell ref="A11:E11"/>
    <mergeCell ref="E57:F57"/>
  </mergeCells>
  <printOptions horizontalCentered="1"/>
  <pageMargins left="3.937007874015748E-2" right="3.937007874015748E-2" top="0.19685039370078741" bottom="0.35433070866141736" header="0.11811023622047245" footer="0.31496062992125984"/>
  <pageSetup scale="85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2721-76A4-486A-B52F-7CFD6249792E}">
  <dimension ref="A1:K81"/>
  <sheetViews>
    <sheetView tabSelected="1" view="pageLayout" topLeftCell="A51" zoomScaleNormal="130" workbookViewId="0">
      <selection activeCell="A62" sqref="A62"/>
    </sheetView>
  </sheetViews>
  <sheetFormatPr defaultColWidth="9.140625" defaultRowHeight="15"/>
  <cols>
    <col min="1" max="1" width="45.42578125" style="4" customWidth="1"/>
    <col min="2" max="2" width="20.42578125" style="4" customWidth="1"/>
    <col min="3" max="3" width="17.5703125" style="4" customWidth="1"/>
    <col min="4" max="4" width="16.28515625" style="4" customWidth="1"/>
    <col min="5" max="5" width="16.42578125" style="4" customWidth="1"/>
    <col min="6" max="6" width="17.140625" style="4" customWidth="1"/>
    <col min="7" max="7" width="19.5703125" style="4" customWidth="1"/>
    <col min="8" max="8" width="24.42578125" style="4" customWidth="1"/>
    <col min="9" max="9" width="27.85546875" style="4" customWidth="1"/>
    <col min="10" max="10" width="9.140625" style="4"/>
    <col min="11" max="11" width="21.7109375" style="4" bestFit="1" customWidth="1"/>
    <col min="12" max="16384" width="9.140625" style="4"/>
  </cols>
  <sheetData>
    <row r="1" spans="1:9">
      <c r="A1" s="1" t="s">
        <v>95</v>
      </c>
      <c r="B1" s="2"/>
      <c r="C1" s="2"/>
      <c r="D1" s="2"/>
      <c r="E1" s="2"/>
      <c r="F1" s="2"/>
      <c r="G1" s="3"/>
    </row>
    <row r="2" spans="1:9">
      <c r="A2" s="5"/>
      <c r="G2" s="6"/>
    </row>
    <row r="3" spans="1:9">
      <c r="A3" s="5"/>
      <c r="G3" s="6"/>
    </row>
    <row r="4" spans="1:9">
      <c r="A4" s="5"/>
      <c r="G4" s="6"/>
    </row>
    <row r="5" spans="1:9" ht="12" customHeight="1">
      <c r="A5" s="5"/>
      <c r="G5" s="6"/>
    </row>
    <row r="6" spans="1:9" ht="17.25" customHeight="1">
      <c r="A6" s="92" t="s">
        <v>96</v>
      </c>
      <c r="B6" s="93"/>
      <c r="C6" s="93"/>
      <c r="D6" s="93"/>
      <c r="E6" s="93"/>
      <c r="F6" s="93"/>
      <c r="G6" s="94"/>
    </row>
    <row r="7" spans="1:9" ht="18" customHeight="1">
      <c r="A7" s="95" t="s">
        <v>2</v>
      </c>
      <c r="B7" s="96"/>
      <c r="C7" s="96"/>
      <c r="D7" s="96"/>
      <c r="E7" s="96"/>
      <c r="F7" s="96"/>
      <c r="G7" s="97"/>
    </row>
    <row r="8" spans="1:9" ht="18.95" customHeight="1">
      <c r="A8" s="95" t="s">
        <v>97</v>
      </c>
      <c r="B8" s="96"/>
      <c r="C8" s="96"/>
      <c r="D8" s="96"/>
      <c r="E8" s="96"/>
      <c r="F8" s="96"/>
      <c r="G8" s="97"/>
    </row>
    <row r="9" spans="1:9" ht="12.95" customHeight="1" thickBot="1">
      <c r="A9" s="7"/>
      <c r="B9" s="8"/>
      <c r="C9" s="8"/>
      <c r="D9" s="8"/>
      <c r="E9" s="8"/>
      <c r="F9" s="8"/>
      <c r="G9" s="9"/>
    </row>
    <row r="10" spans="1:9" ht="26.25" customHeight="1" thickBot="1">
      <c r="A10" s="10" t="s">
        <v>98</v>
      </c>
      <c r="B10" s="11" t="s">
        <v>99</v>
      </c>
      <c r="C10" s="11" t="s">
        <v>100</v>
      </c>
      <c r="D10" s="12" t="s">
        <v>101</v>
      </c>
      <c r="E10" s="12" t="s">
        <v>102</v>
      </c>
      <c r="F10" s="12" t="s">
        <v>8</v>
      </c>
      <c r="G10" s="12" t="s">
        <v>103</v>
      </c>
    </row>
    <row r="11" spans="1:9" s="17" customFormat="1" ht="18" customHeight="1">
      <c r="A11" s="13" t="s">
        <v>104</v>
      </c>
      <c r="B11" s="14"/>
      <c r="C11" s="15"/>
      <c r="D11" s="16"/>
      <c r="E11" s="16"/>
      <c r="F11" s="16"/>
      <c r="G11" s="16"/>
    </row>
    <row r="12" spans="1:9" ht="15" customHeight="1">
      <c r="A12" s="18" t="s">
        <v>105</v>
      </c>
      <c r="B12" s="19">
        <f>B13+B14</f>
        <v>2131900000</v>
      </c>
      <c r="C12" s="19">
        <f t="shared" ref="C12:E12" si="0">C13+C14</f>
        <v>784403928.50999999</v>
      </c>
      <c r="D12" s="19">
        <f t="shared" si="0"/>
        <v>11321993.32</v>
      </c>
      <c r="E12" s="19">
        <f t="shared" si="0"/>
        <v>16678689.34</v>
      </c>
      <c r="F12" s="19">
        <f>F13+F14</f>
        <v>17320648.059999999</v>
      </c>
      <c r="G12" s="19">
        <f t="shared" ref="G12:G17" si="1">SUM(C12:F12)</f>
        <v>829725259.23000002</v>
      </c>
      <c r="H12" s="20"/>
      <c r="I12" s="21"/>
    </row>
    <row r="13" spans="1:9" s="25" customFormat="1" ht="15" customHeight="1">
      <c r="A13" s="22" t="s">
        <v>106</v>
      </c>
      <c r="B13" s="23">
        <v>2091900000</v>
      </c>
      <c r="C13" s="23">
        <v>769791379</v>
      </c>
      <c r="D13" s="24">
        <v>0</v>
      </c>
      <c r="E13" s="24">
        <v>0</v>
      </c>
      <c r="F13" s="24">
        <v>0</v>
      </c>
      <c r="G13" s="24">
        <f>SUM(C13:F13)</f>
        <v>769791379</v>
      </c>
      <c r="I13" s="26"/>
    </row>
    <row r="14" spans="1:9" s="25" customFormat="1" ht="15" customHeight="1">
      <c r="A14" s="22" t="s">
        <v>107</v>
      </c>
      <c r="B14" s="23">
        <v>40000000</v>
      </c>
      <c r="C14" s="23">
        <v>14612549.51</v>
      </c>
      <c r="D14" s="24">
        <v>11321993.32</v>
      </c>
      <c r="E14" s="24">
        <v>16678689.34</v>
      </c>
      <c r="F14" s="24">
        <v>17320648.059999999</v>
      </c>
      <c r="G14" s="24">
        <f>SUM(C14:F14)</f>
        <v>59933880.230000004</v>
      </c>
      <c r="I14" s="26"/>
    </row>
    <row r="15" spans="1:9" ht="15" customHeight="1">
      <c r="A15" s="18" t="s">
        <v>108</v>
      </c>
      <c r="B15" s="27">
        <f>B16</f>
        <v>1780948360</v>
      </c>
      <c r="C15" s="19">
        <f t="shared" ref="C15:F15" si="2">C16</f>
        <v>480077.4</v>
      </c>
      <c r="D15" s="19">
        <f t="shared" si="2"/>
        <v>220726</v>
      </c>
      <c r="E15" s="19">
        <f t="shared" si="2"/>
        <v>239650</v>
      </c>
      <c r="F15" s="19">
        <f t="shared" si="2"/>
        <v>287668.15000000002</v>
      </c>
      <c r="G15" s="24">
        <f t="shared" si="1"/>
        <v>1228121.55</v>
      </c>
      <c r="H15" s="20"/>
      <c r="I15" s="21"/>
    </row>
    <row r="16" spans="1:9" s="25" customFormat="1" ht="15" customHeight="1">
      <c r="A16" s="22" t="s">
        <v>109</v>
      </c>
      <c r="B16" s="23">
        <v>1780948360</v>
      </c>
      <c r="C16" s="23">
        <v>480077.4</v>
      </c>
      <c r="D16" s="24">
        <v>220726</v>
      </c>
      <c r="E16" s="24">
        <v>239650</v>
      </c>
      <c r="F16" s="24">
        <v>287668.15000000002</v>
      </c>
      <c r="G16" s="24">
        <f t="shared" si="1"/>
        <v>1228121.55</v>
      </c>
      <c r="H16" s="26"/>
      <c r="I16" s="26"/>
    </row>
    <row r="17" spans="1:11" s="17" customFormat="1" ht="15.75" customHeight="1">
      <c r="A17" s="28" t="s">
        <v>110</v>
      </c>
      <c r="B17" s="29">
        <f>B12+B15</f>
        <v>3912848360</v>
      </c>
      <c r="C17" s="30">
        <f t="shared" ref="C17" si="3">C12+C15</f>
        <v>784884005.90999997</v>
      </c>
      <c r="D17" s="30">
        <f>D12+D15</f>
        <v>11542719.32</v>
      </c>
      <c r="E17" s="30">
        <f>+E15+E12</f>
        <v>16918339.34</v>
      </c>
      <c r="F17" s="30">
        <f>+F15+F12</f>
        <v>17608316.209999997</v>
      </c>
      <c r="G17" s="19">
        <f t="shared" si="1"/>
        <v>830953380.78000009</v>
      </c>
      <c r="H17" s="31"/>
      <c r="I17" s="32"/>
      <c r="K17" s="31"/>
    </row>
    <row r="18" spans="1:11" ht="15" customHeight="1">
      <c r="A18" s="33"/>
      <c r="B18" s="29"/>
      <c r="C18" s="29"/>
      <c r="D18" s="34"/>
      <c r="E18" s="34"/>
      <c r="F18" s="34"/>
      <c r="G18" s="24"/>
      <c r="I18" s="26"/>
      <c r="K18" s="31"/>
    </row>
    <row r="19" spans="1:11" s="38" customFormat="1" ht="15.75" customHeight="1">
      <c r="A19" s="35" t="s">
        <v>111</v>
      </c>
      <c r="B19" s="36"/>
      <c r="C19" s="36"/>
      <c r="D19" s="36"/>
      <c r="E19" s="37"/>
      <c r="F19" s="37"/>
      <c r="G19" s="24"/>
      <c r="H19" s="31"/>
      <c r="I19" s="32"/>
      <c r="K19" s="31"/>
    </row>
    <row r="20" spans="1:11" s="39" customFormat="1" ht="15.75" customHeight="1">
      <c r="A20" s="18" t="s">
        <v>112</v>
      </c>
      <c r="B20" s="19">
        <f>SUM(B21:B25)</f>
        <v>350042500</v>
      </c>
      <c r="C20" s="19">
        <f t="shared" ref="C20:F20" si="4">SUM(C21:C25)</f>
        <v>11854652.59</v>
      </c>
      <c r="D20" s="19">
        <f t="shared" si="4"/>
        <v>12103608.43</v>
      </c>
      <c r="E20" s="19">
        <f t="shared" si="4"/>
        <v>14033194.650000002</v>
      </c>
      <c r="F20" s="19">
        <f t="shared" si="4"/>
        <v>21864203.490000002</v>
      </c>
      <c r="G20" s="19">
        <f t="shared" ref="G20:G57" si="5">SUM(C20:F20)</f>
        <v>59855659.160000004</v>
      </c>
      <c r="H20" s="20"/>
      <c r="I20" s="21"/>
      <c r="K20" s="20"/>
    </row>
    <row r="21" spans="1:11" s="25" customFormat="1" ht="15" customHeight="1">
      <c r="A21" s="22" t="s">
        <v>113</v>
      </c>
      <c r="B21" s="40">
        <v>208495000</v>
      </c>
      <c r="C21" s="40">
        <f>('[1]Formato Presentacion En'!E14)</f>
        <v>8567197.4199999999</v>
      </c>
      <c r="D21" s="41">
        <f>('[1]Detalle Ejecucion Febrero 2 (2)'!E15)</f>
        <v>8321686.6699999999</v>
      </c>
      <c r="E21" s="41">
        <f>('[2]Formato Presentacion Mar 24 (D)'!E15)</f>
        <v>9306919.8300000001</v>
      </c>
      <c r="F21" s="41">
        <f>('[1]Formato Presentacion Abril 24'!E15)</f>
        <v>8461820</v>
      </c>
      <c r="G21" s="24">
        <f t="shared" si="5"/>
        <v>34657623.920000002</v>
      </c>
      <c r="H21" s="26"/>
      <c r="I21" s="26"/>
      <c r="K21" s="26"/>
    </row>
    <row r="22" spans="1:11" s="25" customFormat="1" ht="15" customHeight="1">
      <c r="A22" s="22" t="s">
        <v>114</v>
      </c>
      <c r="B22" s="40">
        <v>51895000</v>
      </c>
      <c r="C22" s="42">
        <f>('[1] Detalle Ejecucion Enero 24'!E33)</f>
        <v>2134281.4299999997</v>
      </c>
      <c r="D22" s="41">
        <f>('[1]Detalle Ejecucion Febrero 2 (2)'!E31)</f>
        <v>2378164.71</v>
      </c>
      <c r="E22" s="41">
        <f>('[2]Formato Presentacion Mar 24 (D)'!E16)</f>
        <v>2265489.48</v>
      </c>
      <c r="F22" s="41">
        <f>'[1]Formato Presentacion Abril 24'!E16</f>
        <v>10291189.800000001</v>
      </c>
      <c r="G22" s="24">
        <f t="shared" si="5"/>
        <v>17069125.420000002</v>
      </c>
      <c r="H22" s="26"/>
      <c r="I22" s="26"/>
      <c r="K22" s="26"/>
    </row>
    <row r="23" spans="1:11" s="25" customFormat="1" ht="18" customHeight="1">
      <c r="A23" s="22" t="s">
        <v>115</v>
      </c>
      <c r="B23" s="40">
        <v>5420000</v>
      </c>
      <c r="C23" s="41">
        <v>38156.910000000003</v>
      </c>
      <c r="D23" s="42">
        <f>('[1]Detalle Ejecucion Febrero 2 (2)'!E62)</f>
        <v>25254.400000000001</v>
      </c>
      <c r="E23" s="43">
        <f>('[2]Formato Presentacion Mar 24 (D)'!E17)</f>
        <v>885598.88</v>
      </c>
      <c r="F23" s="43">
        <f>('[1]Formato Presentacion Abril 24'!E17)</f>
        <v>947535.03</v>
      </c>
      <c r="G23" s="24">
        <f t="shared" si="5"/>
        <v>1896545.2200000002</v>
      </c>
      <c r="H23" s="26"/>
      <c r="I23" s="26"/>
      <c r="K23" s="26"/>
    </row>
    <row r="24" spans="1:11" s="25" customFormat="1" ht="18" customHeight="1">
      <c r="A24" s="22" t="s">
        <v>116</v>
      </c>
      <c r="B24" s="40">
        <v>58232500</v>
      </c>
      <c r="C24" s="40">
        <v>0</v>
      </c>
      <c r="D24" s="41">
        <f>('[1]Detalle Ejecucion Febrero 2 (2)'!E69)</f>
        <v>249012.1</v>
      </c>
      <c r="E24" s="41">
        <f>('[2]Formato Presentacion Mar 24 (D)'!E18)</f>
        <v>436894.33</v>
      </c>
      <c r="F24" s="41">
        <f>('[1]Formato Presentacion Abril 24'!E18)</f>
        <v>1033837.09</v>
      </c>
      <c r="G24" s="24">
        <f t="shared" si="5"/>
        <v>1719743.52</v>
      </c>
      <c r="H24" s="26"/>
      <c r="I24" s="26"/>
      <c r="K24" s="26"/>
    </row>
    <row r="25" spans="1:11" s="25" customFormat="1" ht="18" customHeight="1">
      <c r="A25" s="22" t="s">
        <v>117</v>
      </c>
      <c r="B25" s="40">
        <v>26000000</v>
      </c>
      <c r="C25" s="40">
        <v>1115016.83</v>
      </c>
      <c r="D25" s="40">
        <f>('[1]Detalle Ejecucion Febrero 2 (2)'!E79)</f>
        <v>1129490.55</v>
      </c>
      <c r="E25" s="41">
        <f>('[2]Formato Presentacion Mar 24 (D)'!E19)</f>
        <v>1138292.1299999999</v>
      </c>
      <c r="F25" s="41">
        <f>('[1]Formato Presentacion Abril 24'!E19)</f>
        <v>1129821.57</v>
      </c>
      <c r="G25" s="24">
        <f t="shared" si="5"/>
        <v>4512621.08</v>
      </c>
      <c r="H25" s="26"/>
      <c r="I25" s="26"/>
      <c r="K25" s="26"/>
    </row>
    <row r="26" spans="1:11" ht="15.75" customHeight="1">
      <c r="A26" s="18" t="s">
        <v>118</v>
      </c>
      <c r="B26" s="27">
        <f>SUM(B27:B35)</f>
        <v>526664000</v>
      </c>
      <c r="C26" s="19">
        <f t="shared" ref="C26:D26" si="6">SUM(C27:C35)</f>
        <v>6390603.4100000001</v>
      </c>
      <c r="D26" s="19">
        <f t="shared" si="6"/>
        <v>4502907.2799999993</v>
      </c>
      <c r="E26" s="19">
        <f>SUM(E27:E35)</f>
        <v>4994954.7699999996</v>
      </c>
      <c r="F26" s="19">
        <f>SUM(F27:F35)</f>
        <v>3553549.4000000004</v>
      </c>
      <c r="G26" s="19">
        <f t="shared" si="5"/>
        <v>19442014.859999999</v>
      </c>
      <c r="H26" s="20"/>
      <c r="I26" s="21"/>
      <c r="K26" s="20"/>
    </row>
    <row r="27" spans="1:11" s="25" customFormat="1" ht="18" customHeight="1">
      <c r="A27" s="22" t="s">
        <v>119</v>
      </c>
      <c r="B27" s="40">
        <v>17544000</v>
      </c>
      <c r="C27" s="41">
        <f>('[1]Formato Presentacion En'!E20)</f>
        <v>851222.48</v>
      </c>
      <c r="D27" s="40">
        <v>965160.21000000008</v>
      </c>
      <c r="E27" s="41">
        <f>('[2]Formato Presentacion Mar 24 (D)'!E21)</f>
        <v>854012.27</v>
      </c>
      <c r="F27" s="41">
        <f>('[1]Formato Presentacion Abril 24'!E21)</f>
        <v>841068.23</v>
      </c>
      <c r="G27" s="24">
        <f t="shared" si="5"/>
        <v>3511463.19</v>
      </c>
      <c r="H27" s="26"/>
      <c r="I27" s="26"/>
      <c r="K27" s="26"/>
    </row>
    <row r="28" spans="1:11" s="25" customFormat="1" ht="15.75" customHeight="1">
      <c r="A28" s="44" t="s">
        <v>120</v>
      </c>
      <c r="B28" s="40">
        <v>80500000</v>
      </c>
      <c r="C28" s="40">
        <f>('[1] Detalle Ejecucion Enero 24'!E92)</f>
        <v>0</v>
      </c>
      <c r="D28" s="40">
        <v>204977.8</v>
      </c>
      <c r="E28" s="41">
        <f>('[2]Formato Presentacion Mar 24 (D)'!E22)</f>
        <v>271400</v>
      </c>
      <c r="F28" s="41">
        <f>('[1]Formato Presentacion Abril 24'!E22)</f>
        <v>0</v>
      </c>
      <c r="G28" s="24">
        <f t="shared" si="5"/>
        <v>476377.8</v>
      </c>
      <c r="H28" s="26"/>
      <c r="I28" s="26"/>
      <c r="K28" s="26"/>
    </row>
    <row r="29" spans="1:11" s="25" customFormat="1" ht="18" customHeight="1">
      <c r="A29" s="22" t="s">
        <v>121</v>
      </c>
      <c r="B29" s="40">
        <v>22440000</v>
      </c>
      <c r="C29" s="40">
        <f>('[1] Detalle Ejecucion Enero 24'!E97)</f>
        <v>1022803.21</v>
      </c>
      <c r="D29" s="40">
        <v>1093990</v>
      </c>
      <c r="E29" s="41">
        <f>('[2]Formato Presentacion Mar 24 (D)'!E23)</f>
        <v>473254.56</v>
      </c>
      <c r="F29" s="41">
        <f>('[1]Formato Presentacion Abril 24'!E23)</f>
        <v>195200</v>
      </c>
      <c r="G29" s="24">
        <f t="shared" si="5"/>
        <v>2785247.77</v>
      </c>
      <c r="H29" s="26"/>
      <c r="I29" s="45"/>
      <c r="K29" s="26"/>
    </row>
    <row r="30" spans="1:11" s="25" customFormat="1" ht="18" customHeight="1">
      <c r="A30" s="22" t="s">
        <v>122</v>
      </c>
      <c r="B30" s="40">
        <v>900000</v>
      </c>
      <c r="C30" s="40">
        <f>('[1] Detalle Ejecucion Enero 24'!E106)</f>
        <v>228</v>
      </c>
      <c r="D30" s="40">
        <v>114</v>
      </c>
      <c r="E30" s="41">
        <f>('[2]Formato Presentacion Mar 24 (D)'!E24)</f>
        <v>264</v>
      </c>
      <c r="F30" s="41">
        <f>('[1]Formato Presentacion Abril 24'!E24)</f>
        <v>3271</v>
      </c>
      <c r="G30" s="24">
        <f t="shared" si="5"/>
        <v>3877</v>
      </c>
      <c r="H30" s="26"/>
      <c r="I30" s="26"/>
      <c r="K30" s="26"/>
    </row>
    <row r="31" spans="1:11" s="25" customFormat="1" ht="18" customHeight="1">
      <c r="A31" s="22" t="s">
        <v>123</v>
      </c>
      <c r="B31" s="40">
        <v>11800000</v>
      </c>
      <c r="C31" s="40">
        <v>91943.24</v>
      </c>
      <c r="D31" s="40">
        <v>0</v>
      </c>
      <c r="E31" s="41">
        <f>('[2]Formato Presentacion Mar 24 (D)'!E25)</f>
        <v>0</v>
      </c>
      <c r="F31" s="41">
        <f>('[1]Formato Presentacion Abril 24'!E25)</f>
        <v>0</v>
      </c>
      <c r="G31" s="24">
        <f t="shared" si="5"/>
        <v>91943.24</v>
      </c>
      <c r="H31" s="26"/>
      <c r="I31" s="26"/>
      <c r="K31" s="26"/>
    </row>
    <row r="32" spans="1:11" s="25" customFormat="1" ht="18" customHeight="1">
      <c r="A32" s="22" t="s">
        <v>124</v>
      </c>
      <c r="B32" s="40">
        <v>15590000</v>
      </c>
      <c r="C32" s="40">
        <f>('[1] Detalle Ejecucion Enero 24'!E126)</f>
        <v>911849.16</v>
      </c>
      <c r="D32" s="40">
        <v>729413.6399999999</v>
      </c>
      <c r="E32" s="41">
        <f>('[2]Formato Presentacion Mar 24 (D)'!E26)</f>
        <v>727963.21</v>
      </c>
      <c r="F32" s="41">
        <f>('[1]Formato Presentacion Abril 24'!E26)</f>
        <v>1268771.17</v>
      </c>
      <c r="G32" s="24">
        <f t="shared" si="5"/>
        <v>3637997.1799999997</v>
      </c>
      <c r="H32" s="26"/>
      <c r="I32" s="26"/>
      <c r="K32" s="26"/>
    </row>
    <row r="33" spans="1:11" s="25" customFormat="1" ht="24.95" customHeight="1">
      <c r="A33" s="44" t="s">
        <v>125</v>
      </c>
      <c r="B33" s="40">
        <v>76200000</v>
      </c>
      <c r="C33" s="40">
        <v>0</v>
      </c>
      <c r="D33" s="40">
        <v>290043.5</v>
      </c>
      <c r="E33" s="41">
        <f>('[2]Formato Presentacion Mar 24 (D)'!E27)</f>
        <v>162740.95000000001</v>
      </c>
      <c r="F33" s="41">
        <f>('[1]Formato Presentacion Abril 24'!E27)</f>
        <v>361658.2</v>
      </c>
      <c r="G33" s="24">
        <f t="shared" si="5"/>
        <v>814442.65</v>
      </c>
      <c r="H33" s="26"/>
      <c r="I33" s="26"/>
      <c r="K33" s="26"/>
    </row>
    <row r="34" spans="1:11" s="25" customFormat="1" ht="17.25" customHeight="1">
      <c r="A34" s="22" t="s">
        <v>126</v>
      </c>
      <c r="B34" s="40">
        <v>294690000</v>
      </c>
      <c r="C34" s="40">
        <f>('[1] Detalle Ejecucion Enero 24'!E151)</f>
        <v>3512557.32</v>
      </c>
      <c r="D34" s="40">
        <v>1005019.25</v>
      </c>
      <c r="E34" s="41">
        <f>('[1]Detalle Ejecucion Marzo 24'!E155)</f>
        <v>2505319.7799999998</v>
      </c>
      <c r="F34" s="41">
        <f>('[1]Formato Presentacion Abril 24'!E28)</f>
        <v>883580.8</v>
      </c>
      <c r="G34" s="24">
        <f t="shared" si="5"/>
        <v>7906477.1499999994</v>
      </c>
      <c r="H34" s="26"/>
      <c r="I34" s="26"/>
      <c r="K34" s="26"/>
    </row>
    <row r="35" spans="1:11" s="25" customFormat="1" ht="18" customHeight="1">
      <c r="A35" s="22" t="s">
        <v>127</v>
      </c>
      <c r="B35" s="40">
        <v>7000000</v>
      </c>
      <c r="C35" s="40">
        <v>0</v>
      </c>
      <c r="D35" s="40">
        <v>214188.88</v>
      </c>
      <c r="E35" s="41">
        <f>'[2]Formato Presentacion Mar 24 (D)'!E29</f>
        <v>0</v>
      </c>
      <c r="F35" s="41">
        <f>('[1]Formato Presentacion Abril 24'!E29)</f>
        <v>0</v>
      </c>
      <c r="G35" s="24">
        <f t="shared" si="5"/>
        <v>214188.88</v>
      </c>
      <c r="H35" s="26"/>
      <c r="I35" s="26"/>
      <c r="K35" s="26"/>
    </row>
    <row r="36" spans="1:11" ht="15.75" customHeight="1">
      <c r="A36" s="18" t="s">
        <v>128</v>
      </c>
      <c r="B36" s="27">
        <f>SUM(B37:B44)</f>
        <v>37826817</v>
      </c>
      <c r="C36" s="19">
        <f t="shared" ref="C36:F36" si="7">SUM(C37:C44)</f>
        <v>1080833.29</v>
      </c>
      <c r="D36" s="19">
        <f t="shared" si="7"/>
        <v>2846483.06</v>
      </c>
      <c r="E36" s="19">
        <f t="shared" si="7"/>
        <v>1749133.45</v>
      </c>
      <c r="F36" s="19">
        <f t="shared" si="7"/>
        <v>1961329.5100000002</v>
      </c>
      <c r="G36" s="24">
        <f t="shared" si="5"/>
        <v>7637779.3100000005</v>
      </c>
      <c r="H36" s="20"/>
      <c r="I36" s="21"/>
      <c r="K36" s="20"/>
    </row>
    <row r="37" spans="1:11" s="25" customFormat="1" ht="18" customHeight="1">
      <c r="A37" s="22" t="s">
        <v>129</v>
      </c>
      <c r="B37" s="40">
        <v>3550000</v>
      </c>
      <c r="C37" s="40">
        <f>('[1] Detalle Ejecucion Enero 24'!E200)</f>
        <v>85083.610000000015</v>
      </c>
      <c r="D37" s="41">
        <v>437595.59</v>
      </c>
      <c r="E37" s="41">
        <f>('[2]Formato Presentacion Mar 24 (D)'!E31)</f>
        <v>67739.64</v>
      </c>
      <c r="F37" s="41">
        <f>('[1]Formato Presentacion Abril 24'!E31)</f>
        <v>847367.15</v>
      </c>
      <c r="G37" s="24">
        <f t="shared" si="5"/>
        <v>1437785.9900000002</v>
      </c>
      <c r="H37" s="26"/>
      <c r="I37" s="26"/>
      <c r="K37" s="26"/>
    </row>
    <row r="38" spans="1:11" s="25" customFormat="1" ht="18" customHeight="1">
      <c r="A38" s="44" t="s">
        <v>130</v>
      </c>
      <c r="B38" s="40">
        <v>4700000</v>
      </c>
      <c r="C38" s="40">
        <v>0</v>
      </c>
      <c r="D38" s="41">
        <v>0</v>
      </c>
      <c r="E38" s="41">
        <f>('[2]Formato Presentacion Mar 24 (D)'!E32)</f>
        <v>0</v>
      </c>
      <c r="F38" s="41">
        <f>('[1]Formato Presentacion Abril 24'!E32)</f>
        <v>41064</v>
      </c>
      <c r="G38" s="24">
        <f t="shared" si="5"/>
        <v>41064</v>
      </c>
      <c r="H38" s="26"/>
      <c r="I38" s="26"/>
      <c r="K38" s="26"/>
    </row>
    <row r="39" spans="1:11" s="25" customFormat="1" ht="18" customHeight="1">
      <c r="A39" s="44" t="s">
        <v>131</v>
      </c>
      <c r="B39" s="40">
        <v>1800000</v>
      </c>
      <c r="C39" s="40">
        <v>0</v>
      </c>
      <c r="D39" s="41">
        <v>11100</v>
      </c>
      <c r="E39" s="41">
        <f>('[2]Formato Presentacion Mar 24 (D)'!E33)</f>
        <v>0</v>
      </c>
      <c r="F39" s="41">
        <f>('[1]Formato Presentacion Abril 24'!E33)</f>
        <v>18000</v>
      </c>
      <c r="G39" s="24">
        <f t="shared" si="5"/>
        <v>29100</v>
      </c>
      <c r="H39" s="26"/>
      <c r="I39" s="26"/>
      <c r="K39" s="26"/>
    </row>
    <row r="40" spans="1:11" s="25" customFormat="1" ht="18" customHeight="1">
      <c r="A40" s="22" t="s">
        <v>132</v>
      </c>
      <c r="B40" s="40">
        <v>200000</v>
      </c>
      <c r="C40" s="40">
        <v>0</v>
      </c>
      <c r="D40" s="41">
        <v>0</v>
      </c>
      <c r="E40" s="41">
        <f>'[2]Formato Presentacion Mar 24 (D)'!E34</f>
        <v>13797.5</v>
      </c>
      <c r="F40" s="41">
        <f>('[1]Formato Presentacion Abril 24'!E34)</f>
        <v>0</v>
      </c>
      <c r="G40" s="24">
        <f t="shared" si="5"/>
        <v>13797.5</v>
      </c>
      <c r="H40" s="26"/>
      <c r="I40" s="26"/>
      <c r="K40" s="26"/>
    </row>
    <row r="41" spans="1:11" s="25" customFormat="1" ht="15.75" customHeight="1">
      <c r="A41" s="44" t="s">
        <v>133</v>
      </c>
      <c r="B41" s="40">
        <v>1000000</v>
      </c>
      <c r="C41" s="40">
        <v>0</v>
      </c>
      <c r="D41" s="41">
        <v>0</v>
      </c>
      <c r="E41" s="41">
        <f>('[2]Formato Presentacion Mar 24 (D)'!E35)</f>
        <v>0</v>
      </c>
      <c r="F41" s="41">
        <f>('[1]Formato Presentacion Abril 24'!E35)</f>
        <v>86614.22</v>
      </c>
      <c r="G41" s="24">
        <f t="shared" si="5"/>
        <v>86614.22</v>
      </c>
      <c r="H41" s="26"/>
      <c r="I41" s="26"/>
      <c r="K41" s="26"/>
    </row>
    <row r="42" spans="1:11" s="25" customFormat="1" ht="18" customHeight="1">
      <c r="A42" s="22" t="s">
        <v>134</v>
      </c>
      <c r="B42" s="40">
        <v>150000</v>
      </c>
      <c r="C42" s="40">
        <v>0</v>
      </c>
      <c r="D42" s="41">
        <v>0</v>
      </c>
      <c r="E42" s="41">
        <f>('[2]Formato Presentacion Mar 24 (D)'!E36)</f>
        <v>0</v>
      </c>
      <c r="F42" s="41">
        <f>('[1]Formato Presentacion Abril 24'!E36)</f>
        <v>0</v>
      </c>
      <c r="G42" s="24">
        <f t="shared" si="5"/>
        <v>0</v>
      </c>
      <c r="H42" s="26"/>
      <c r="I42" s="26"/>
      <c r="K42" s="26"/>
    </row>
    <row r="43" spans="1:11" s="25" customFormat="1" ht="21" customHeight="1">
      <c r="A43" s="44" t="s">
        <v>135</v>
      </c>
      <c r="B43" s="40">
        <v>13690000</v>
      </c>
      <c r="C43" s="40">
        <f>('[1] Detalle Ejecucion Enero 24'!E270)</f>
        <v>696891</v>
      </c>
      <c r="D43" s="41">
        <v>692040</v>
      </c>
      <c r="E43" s="41">
        <f>('[1]Detalle Ejecucion Marzo 24'!E287)</f>
        <v>1542040</v>
      </c>
      <c r="F43" s="41">
        <f>('[1]Formato Presentacion Abril 24'!E37)</f>
        <v>625040</v>
      </c>
      <c r="G43" s="24">
        <f t="shared" si="5"/>
        <v>3556011</v>
      </c>
      <c r="H43" s="26"/>
      <c r="I43" s="26"/>
      <c r="K43" s="26"/>
    </row>
    <row r="44" spans="1:11" s="25" customFormat="1" ht="18" customHeight="1">
      <c r="A44" s="44" t="s">
        <v>136</v>
      </c>
      <c r="B44" s="40">
        <v>12736817</v>
      </c>
      <c r="C44" s="40">
        <f>('[1] Detalle Ejecucion Enero 24'!E283)</f>
        <v>298858.68</v>
      </c>
      <c r="D44" s="41">
        <v>1705747.47</v>
      </c>
      <c r="E44" s="41">
        <f>('[1]Detalle Ejecucion Marzo 24'!E298)</f>
        <v>125556.31000000001</v>
      </c>
      <c r="F44" s="41">
        <f>('[1]Formato Presentacion Abril 24'!E38)</f>
        <v>343244.14</v>
      </c>
      <c r="G44" s="24">
        <f t="shared" si="5"/>
        <v>2473406.6</v>
      </c>
      <c r="H44" s="26"/>
      <c r="I44" s="26"/>
      <c r="K44" s="26"/>
    </row>
    <row r="45" spans="1:11" ht="15.75" customHeight="1">
      <c r="A45" s="18" t="s">
        <v>137</v>
      </c>
      <c r="B45" s="27">
        <f>SUM(B46:B46)</f>
        <v>26000000</v>
      </c>
      <c r="C45" s="19">
        <f t="shared" ref="C45:F45" si="8">SUM(C46:C46)</f>
        <v>657670.77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24">
        <f t="shared" si="5"/>
        <v>657670.77</v>
      </c>
      <c r="H45" s="20"/>
      <c r="I45" s="21"/>
      <c r="K45" s="20"/>
    </row>
    <row r="46" spans="1:11" s="25" customFormat="1" ht="18" customHeight="1">
      <c r="A46" s="44" t="s">
        <v>138</v>
      </c>
      <c r="B46" s="40">
        <v>26000000</v>
      </c>
      <c r="C46" s="40">
        <f>('[1] Detalle Ejecucion Enero 24'!E322)</f>
        <v>657670.77</v>
      </c>
      <c r="D46" s="41">
        <f>('[1]Detalle Ejecucion Marzo 24'!E328)</f>
        <v>0</v>
      </c>
      <c r="E46" s="41">
        <f>('[2]Formato Presentacion Mar 24 (D)'!E40)</f>
        <v>0</v>
      </c>
      <c r="F46" s="41">
        <f>('[1]Formato Presentacion Abril 24'!E40)</f>
        <v>0</v>
      </c>
      <c r="G46" s="24">
        <f t="shared" si="5"/>
        <v>657670.77</v>
      </c>
      <c r="H46" s="26"/>
      <c r="I46" s="26"/>
      <c r="K46" s="26"/>
    </row>
    <row r="47" spans="1:11" ht="15.75" customHeight="1">
      <c r="A47" s="18" t="s">
        <v>139</v>
      </c>
      <c r="B47" s="27">
        <f>SUM(B48:B49)</f>
        <v>2765000000</v>
      </c>
      <c r="C47" s="19">
        <f t="shared" ref="C47:F47" si="9">SUM(C48:C49)</f>
        <v>650097.11</v>
      </c>
      <c r="D47" s="19">
        <f t="shared" si="9"/>
        <v>65231575.460000001</v>
      </c>
      <c r="E47" s="19">
        <f t="shared" si="9"/>
        <v>65725418.719999999</v>
      </c>
      <c r="F47" s="19">
        <f t="shared" si="9"/>
        <v>21478222.02</v>
      </c>
      <c r="G47" s="19">
        <f t="shared" si="5"/>
        <v>153085313.31</v>
      </c>
      <c r="H47" s="20"/>
      <c r="I47" s="21"/>
      <c r="K47" s="20"/>
    </row>
    <row r="48" spans="1:11" s="25" customFormat="1" ht="18" customHeight="1">
      <c r="A48" s="44" t="s">
        <v>140</v>
      </c>
      <c r="B48" s="40">
        <v>30000000</v>
      </c>
      <c r="C48" s="40">
        <f>('[1] Detalle Ejecucion Enero 24'!E337)</f>
        <v>650097.11</v>
      </c>
      <c r="D48" s="41">
        <f>('[1]Detalle Ejecucion Febrero 2 (2)'!E329)</f>
        <v>1429854.1199999999</v>
      </c>
      <c r="E48" s="41">
        <f>('[1]Detalle Ejecucion Marzo 24'!E342)</f>
        <v>8824558.0499999989</v>
      </c>
      <c r="F48" s="41">
        <f>('[1]Formato Presentacion Abril 24'!E42)</f>
        <v>1478222.02</v>
      </c>
      <c r="G48" s="24">
        <f t="shared" si="5"/>
        <v>12382731.299999999</v>
      </c>
      <c r="H48" s="26"/>
      <c r="I48" s="26"/>
      <c r="K48" s="26"/>
    </row>
    <row r="49" spans="1:11" s="25" customFormat="1" ht="18" customHeight="1">
      <c r="A49" s="22" t="s">
        <v>141</v>
      </c>
      <c r="B49" s="40">
        <v>2735000000</v>
      </c>
      <c r="C49" s="40">
        <v>0</v>
      </c>
      <c r="D49" s="41">
        <f>('[1]Detalle Ejecucion Febrero 2 (2)'!E336)</f>
        <v>63801721.340000004</v>
      </c>
      <c r="E49" s="41">
        <f>('[1]Detalle Ejecucion Marzo 24'!E356)</f>
        <v>56900860.670000002</v>
      </c>
      <c r="F49" s="41">
        <f>('[1]Formato Presentacion Abril 24'!E43)</f>
        <v>20000000</v>
      </c>
      <c r="G49" s="24">
        <f t="shared" si="5"/>
        <v>140702582.00999999</v>
      </c>
      <c r="H49" s="26"/>
      <c r="I49" s="26"/>
      <c r="K49" s="26"/>
    </row>
    <row r="50" spans="1:11" ht="15.75" customHeight="1">
      <c r="A50" s="18" t="s">
        <v>142</v>
      </c>
      <c r="B50" s="27">
        <f>SUM(B51:B57)</f>
        <v>107315043</v>
      </c>
      <c r="C50" s="19">
        <f t="shared" ref="C50:D50" si="10">SUM(C51:C57)</f>
        <v>57832.98</v>
      </c>
      <c r="D50" s="19">
        <f t="shared" si="10"/>
        <v>286800.01</v>
      </c>
      <c r="E50" s="19">
        <f>SUM(E51:E57)</f>
        <v>0</v>
      </c>
      <c r="F50" s="19">
        <f>SUM(F51:F57)</f>
        <v>0</v>
      </c>
      <c r="G50" s="19">
        <f t="shared" si="5"/>
        <v>344632.99</v>
      </c>
      <c r="H50" s="20"/>
      <c r="I50" s="21"/>
      <c r="K50" s="20"/>
    </row>
    <row r="51" spans="1:11" s="25" customFormat="1" ht="18" customHeight="1">
      <c r="A51" s="44" t="s">
        <v>143</v>
      </c>
      <c r="B51" s="40">
        <v>27000000</v>
      </c>
      <c r="C51" s="40">
        <f>('[1] Detalle Ejecucion Enero 24'!E343)</f>
        <v>57832.98</v>
      </c>
      <c r="D51" s="26">
        <f>('[1]Detalle Ejecucion Febrero 2 (2)'!E344)</f>
        <v>286800.01</v>
      </c>
      <c r="E51" s="40">
        <f>('[1]Detalle Ejecucion Marzo 24'!E364)</f>
        <v>0</v>
      </c>
      <c r="F51" s="41">
        <f>('[1]Formato Presentacion Abril 24'!E45)</f>
        <v>0</v>
      </c>
      <c r="G51" s="24">
        <f t="shared" si="5"/>
        <v>344632.99</v>
      </c>
      <c r="H51" s="26"/>
      <c r="I51" s="26"/>
      <c r="K51" s="26"/>
    </row>
    <row r="52" spans="1:11" s="25" customFormat="1" ht="16.5" customHeight="1">
      <c r="A52" s="44" t="s">
        <v>144</v>
      </c>
      <c r="B52" s="40">
        <v>1900000</v>
      </c>
      <c r="C52" s="40">
        <v>0</v>
      </c>
      <c r="D52" s="40">
        <v>0</v>
      </c>
      <c r="E52" s="41">
        <f>('[2]Formato Presentacion Mar 24 (D)'!E46)</f>
        <v>0</v>
      </c>
      <c r="F52" s="41">
        <f>('[1]Formato Presentacion Abril 24'!E46)</f>
        <v>0</v>
      </c>
      <c r="G52" s="24">
        <f t="shared" si="5"/>
        <v>0</v>
      </c>
      <c r="H52" s="26"/>
      <c r="I52" s="26"/>
      <c r="K52" s="26"/>
    </row>
    <row r="53" spans="1:11" s="25" customFormat="1" ht="18" customHeight="1">
      <c r="A53" s="44" t="s">
        <v>145</v>
      </c>
      <c r="B53" s="40">
        <v>36000000</v>
      </c>
      <c r="C53" s="40">
        <v>0</v>
      </c>
      <c r="D53" s="40">
        <v>0</v>
      </c>
      <c r="E53" s="41">
        <f>('[2]Formato Presentacion Mar 24 (D)'!E47)</f>
        <v>0</v>
      </c>
      <c r="F53" s="41">
        <f>('[1]Formato Presentacion Abril 24'!E47)</f>
        <v>0</v>
      </c>
      <c r="G53" s="24">
        <f t="shared" si="5"/>
        <v>0</v>
      </c>
      <c r="H53" s="26"/>
      <c r="I53" s="26"/>
      <c r="K53" s="26"/>
    </row>
    <row r="54" spans="1:11" s="25" customFormat="1" ht="17.25" customHeight="1">
      <c r="A54" s="44" t="s">
        <v>146</v>
      </c>
      <c r="B54" s="40">
        <v>21800000</v>
      </c>
      <c r="C54" s="40">
        <v>0</v>
      </c>
      <c r="D54" s="40">
        <v>0</v>
      </c>
      <c r="E54" s="41">
        <f>('[2]Formato Presentacion Mar 24 (D)'!E48)</f>
        <v>0</v>
      </c>
      <c r="F54" s="41">
        <f>('[1]Formato Presentacion Abril 24'!E48)</f>
        <v>0</v>
      </c>
      <c r="G54" s="24">
        <f t="shared" si="5"/>
        <v>0</v>
      </c>
      <c r="H54" s="26"/>
      <c r="I54" s="26"/>
      <c r="K54" s="26"/>
    </row>
    <row r="55" spans="1:11" s="25" customFormat="1" ht="18" customHeight="1">
      <c r="A55" s="44" t="s">
        <v>147</v>
      </c>
      <c r="B55" s="40">
        <v>3000000</v>
      </c>
      <c r="C55" s="40">
        <v>0</v>
      </c>
      <c r="D55" s="40">
        <v>0</v>
      </c>
      <c r="E55" s="41">
        <f>('[2]Formato Presentacion Mar 24 (D)'!E49)</f>
        <v>0</v>
      </c>
      <c r="F55" s="41">
        <f>('[1]Formato Presentacion Abril 24'!E49)</f>
        <v>0</v>
      </c>
      <c r="G55" s="24">
        <f t="shared" si="5"/>
        <v>0</v>
      </c>
      <c r="H55" s="26"/>
      <c r="I55" s="26"/>
      <c r="K55" s="26"/>
    </row>
    <row r="56" spans="1:11" s="25" customFormat="1" ht="18" customHeight="1">
      <c r="A56" s="44" t="s">
        <v>148</v>
      </c>
      <c r="B56" s="40">
        <v>15000000</v>
      </c>
      <c r="C56" s="40">
        <v>0</v>
      </c>
      <c r="D56" s="40">
        <v>0</v>
      </c>
      <c r="E56" s="41">
        <f>('[2]Formato Presentacion Mar 24 (D)'!E50)</f>
        <v>0</v>
      </c>
      <c r="F56" s="41">
        <f>('[1]Formato Presentacion Abril 24'!E50)</f>
        <v>0</v>
      </c>
      <c r="G56" s="24">
        <f t="shared" si="5"/>
        <v>0</v>
      </c>
      <c r="H56" s="26"/>
      <c r="I56" s="26"/>
      <c r="K56" s="26"/>
    </row>
    <row r="57" spans="1:11" s="25" customFormat="1" ht="18" customHeight="1">
      <c r="A57" s="44" t="s">
        <v>149</v>
      </c>
      <c r="B57" s="40">
        <v>2615043</v>
      </c>
      <c r="C57" s="40">
        <v>0</v>
      </c>
      <c r="D57" s="40">
        <v>0</v>
      </c>
      <c r="E57" s="41">
        <f>('[2]Formato Presentacion Mar 24 (D)'!E51)</f>
        <v>0</v>
      </c>
      <c r="F57" s="41">
        <f>('[1]Formato Presentacion Abril 24'!E51)</f>
        <v>0</v>
      </c>
      <c r="G57" s="24">
        <f t="shared" si="5"/>
        <v>0</v>
      </c>
      <c r="H57" s="26"/>
      <c r="I57" s="26"/>
      <c r="K57" s="26"/>
    </row>
    <row r="58" spans="1:11" ht="15.75" customHeight="1">
      <c r="A58" s="18" t="s">
        <v>150</v>
      </c>
      <c r="B58" s="27">
        <f>SUM(B59:B59)</f>
        <v>100000000</v>
      </c>
      <c r="C58" s="19">
        <f t="shared" ref="C58:F58" si="11">SUM(C59:C59)</f>
        <v>10586626.98</v>
      </c>
      <c r="D58" s="19">
        <f t="shared" si="11"/>
        <v>7667790.9400000004</v>
      </c>
      <c r="E58" s="19">
        <f t="shared" si="11"/>
        <v>8189127.8100000005</v>
      </c>
      <c r="F58" s="19">
        <f t="shared" si="11"/>
        <v>9579771.3500000015</v>
      </c>
      <c r="G58" s="19">
        <f>SUM(G59:G59)</f>
        <v>36023317.080000006</v>
      </c>
      <c r="H58" s="20"/>
      <c r="I58" s="21"/>
      <c r="K58" s="20"/>
    </row>
    <row r="59" spans="1:11" s="25" customFormat="1" ht="18" customHeight="1" thickBot="1">
      <c r="A59" s="44" t="s">
        <v>151</v>
      </c>
      <c r="B59" s="40">
        <v>100000000</v>
      </c>
      <c r="C59" s="41">
        <f>('[1] Detalle Ejecucion Enero 24'!E380)</f>
        <v>10586626.98</v>
      </c>
      <c r="D59" s="41">
        <f>('[1]Detalle Ejecucion Febrero 2 (2)'!E381)</f>
        <v>7667790.9400000004</v>
      </c>
      <c r="E59" s="41">
        <f>('[2]Formato Presentacion Mar 24 (D)'!E52)</f>
        <v>8189127.8100000005</v>
      </c>
      <c r="F59" s="41">
        <f>('[1]Formato Presentacion Abril 24'!E52)</f>
        <v>9579771.3500000015</v>
      </c>
      <c r="G59" s="24">
        <f>SUM(C59:F59)</f>
        <v>36023317.080000006</v>
      </c>
      <c r="H59" s="26"/>
      <c r="I59" s="26"/>
      <c r="K59" s="26"/>
    </row>
    <row r="60" spans="1:11" s="17" customFormat="1" ht="21.95" customHeight="1" thickBot="1">
      <c r="A60" s="46" t="s">
        <v>152</v>
      </c>
      <c r="B60" s="47">
        <f t="shared" ref="B60:D60" si="12">B20+B26+B36+B45+B47+B50+B58</f>
        <v>3912848360</v>
      </c>
      <c r="C60" s="48">
        <f>C20+C26+C36+C45+C47+C50+C58</f>
        <v>31278317.129999999</v>
      </c>
      <c r="D60" s="48">
        <f t="shared" si="12"/>
        <v>92639165.180000007</v>
      </c>
      <c r="E60" s="48">
        <f>E20+E26+E36+E45+E47+E50+E58</f>
        <v>94691829.400000006</v>
      </c>
      <c r="F60" s="48">
        <f>F20+F26+F36+F45+F47+F50+F58</f>
        <v>58437075.770000003</v>
      </c>
      <c r="G60" s="49">
        <f>G20+G26+G36+G45+G47+G50+G58</f>
        <v>277046387.48000002</v>
      </c>
      <c r="H60" s="31">
        <f>(C60+D60+E60+F60)</f>
        <v>277046387.48000002</v>
      </c>
      <c r="I60" s="32">
        <f>+G60-H60</f>
        <v>0</v>
      </c>
      <c r="K60" s="31"/>
    </row>
    <row r="61" spans="1:11" ht="15.75">
      <c r="A61" s="50"/>
      <c r="B61" s="51"/>
      <c r="C61" s="51"/>
      <c r="D61" s="51"/>
      <c r="E61" s="51"/>
      <c r="F61" s="51"/>
      <c r="G61" s="52"/>
    </row>
    <row r="62" spans="1:11" ht="15.75">
      <c r="A62" s="50"/>
      <c r="B62" s="51"/>
      <c r="C62" s="51"/>
      <c r="D62" s="51"/>
      <c r="E62" s="51"/>
      <c r="F62" s="51"/>
      <c r="G62" s="52"/>
    </row>
    <row r="63" spans="1:11">
      <c r="A63" s="50"/>
    </row>
    <row r="64" spans="1:11" ht="18.75">
      <c r="A64" s="53" t="s">
        <v>153</v>
      </c>
      <c r="D64" s="53" t="s">
        <v>154</v>
      </c>
      <c r="E64" s="53"/>
      <c r="F64" s="53"/>
    </row>
    <row r="65" spans="1:6" ht="18.75">
      <c r="A65" s="54" t="s">
        <v>155</v>
      </c>
      <c r="D65" s="54" t="s">
        <v>156</v>
      </c>
      <c r="E65" s="54"/>
      <c r="F65" s="54"/>
    </row>
    <row r="66" spans="1:6" ht="18.75">
      <c r="B66" s="53" t="s">
        <v>157</v>
      </c>
    </row>
    <row r="67" spans="1:6" ht="18.75">
      <c r="A67" s="55"/>
      <c r="B67" s="56" t="s">
        <v>158</v>
      </c>
    </row>
    <row r="68" spans="1:6" ht="15.75">
      <c r="A68" s="98"/>
      <c r="B68" s="98"/>
      <c r="C68" s="98"/>
      <c r="D68" s="57"/>
      <c r="E68" s="57"/>
      <c r="F68" s="57"/>
    </row>
    <row r="69" spans="1:6">
      <c r="A69" s="99"/>
      <c r="B69" s="99"/>
      <c r="C69" s="99"/>
      <c r="D69" s="58"/>
      <c r="E69" s="58"/>
      <c r="F69" s="58"/>
    </row>
    <row r="70" spans="1:6">
      <c r="A70" s="59"/>
    </row>
    <row r="71" spans="1:6">
      <c r="A71" s="59"/>
    </row>
    <row r="72" spans="1:6">
      <c r="A72" s="59"/>
    </row>
    <row r="74" spans="1:6">
      <c r="A74" s="50"/>
    </row>
    <row r="75" spans="1:6">
      <c r="A75" s="50"/>
      <c r="B75" s="60"/>
    </row>
    <row r="77" spans="1:6">
      <c r="C77" s="60"/>
      <c r="D77" s="60"/>
      <c r="E77" s="60"/>
      <c r="F77" s="60"/>
    </row>
    <row r="78" spans="1:6">
      <c r="A78" s="61"/>
      <c r="C78" s="55"/>
      <c r="D78" s="55"/>
      <c r="E78" s="55"/>
      <c r="F78" s="55"/>
    </row>
    <row r="79" spans="1:6">
      <c r="A79" s="61"/>
      <c r="B79" s="60"/>
      <c r="C79" s="60"/>
      <c r="D79" s="60"/>
      <c r="E79" s="60"/>
      <c r="F79" s="60"/>
    </row>
    <row r="80" spans="1:6">
      <c r="A80" s="61"/>
      <c r="B80" s="60"/>
      <c r="C80" s="60"/>
      <c r="D80" s="60"/>
      <c r="E80" s="60"/>
      <c r="F80" s="60"/>
    </row>
    <row r="81" spans="1:6">
      <c r="A81" s="62"/>
      <c r="B81" s="55"/>
      <c r="C81" s="55"/>
      <c r="D81" s="55"/>
      <c r="E81" s="55"/>
      <c r="F81" s="55"/>
    </row>
  </sheetData>
  <mergeCells count="5">
    <mergeCell ref="A6:G6"/>
    <mergeCell ref="A7:G7"/>
    <mergeCell ref="A8:G8"/>
    <mergeCell ref="A68:C68"/>
    <mergeCell ref="A69:C69"/>
  </mergeCells>
  <printOptions horizontalCentered="1"/>
  <pageMargins left="0" right="0" top="0.39370078740157483" bottom="0.11811023622047245" header="0.39370078740157483" footer="0.31496062992125984"/>
  <pageSetup scale="67" orientation="portrait" horizontalDpi="4294967293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Marte</dc:creator>
  <cp:keywords/>
  <dc:description/>
  <cp:lastModifiedBy/>
  <cp:revision/>
  <dcterms:created xsi:type="dcterms:W3CDTF">2024-05-22T14:24:23Z</dcterms:created>
  <dcterms:modified xsi:type="dcterms:W3CDTF">2024-05-22T17:12:26Z</dcterms:modified>
  <cp:category/>
  <cp:contentStatus/>
</cp:coreProperties>
</file>